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3_РЕГПОРЯДОК 44-ФЗ\2. ПИР и СМР г. Белогорск, ул.Н.Бойко,14А\"/>
    </mc:Choice>
  </mc:AlternateContent>
  <bookViews>
    <workbookView xWindow="0" yWindow="0" windowWidth="28800" windowHeight="12450"/>
  </bookViews>
  <sheets>
    <sheet name="НМЦК 2023" sheetId="3" r:id="rId1"/>
  </sheets>
  <calcPr calcId="162913"/>
</workbook>
</file>

<file path=xl/calcChain.xml><?xml version="1.0" encoding="utf-8"?>
<calcChain xmlns="http://schemas.openxmlformats.org/spreadsheetml/2006/main">
  <c r="G52" i="3" l="1"/>
  <c r="I43" i="3"/>
  <c r="K24" i="3"/>
  <c r="N24" i="3" l="1"/>
  <c r="N26" i="3" s="1"/>
  <c r="G30" i="3"/>
  <c r="L26" i="3"/>
  <c r="K26" i="3"/>
  <c r="I26" i="3"/>
  <c r="M24" i="3"/>
  <c r="M26" i="3" s="1"/>
  <c r="I54" i="3" l="1"/>
  <c r="N28" i="3" s="1"/>
  <c r="N29" i="3" s="1"/>
  <c r="N30" i="3" s="1"/>
  <c r="N32" i="3" s="1"/>
  <c r="O24" i="3"/>
  <c r="O26" i="3" s="1"/>
  <c r="I29" i="3"/>
  <c r="I30" i="3" s="1"/>
  <c r="E29" i="3"/>
  <c r="E30" i="3" s="1"/>
  <c r="D29" i="3"/>
  <c r="D30" i="3" s="1"/>
  <c r="G32" i="3"/>
  <c r="G33" i="3" s="1"/>
  <c r="M28" i="3"/>
  <c r="E32" i="3" l="1"/>
  <c r="E33" i="3" s="1"/>
  <c r="O28" i="3"/>
  <c r="K29" i="3"/>
  <c r="N33" i="3"/>
  <c r="M29" i="3" l="1"/>
  <c r="O29" i="3" s="1"/>
  <c r="K30" i="3"/>
  <c r="M30" i="3" s="1"/>
  <c r="O30" i="3" s="1"/>
  <c r="D32" i="3"/>
  <c r="D33" i="3" s="1"/>
  <c r="I32" i="3"/>
  <c r="I33" i="3" s="1"/>
  <c r="K32" i="3" l="1"/>
  <c r="K33" i="3" l="1"/>
  <c r="M33" i="3" s="1"/>
  <c r="O33" i="3" s="1"/>
  <c r="M32" i="3"/>
  <c r="O32" i="3" s="1"/>
</calcChain>
</file>

<file path=xl/sharedStrings.xml><?xml version="1.0" encoding="utf-8"?>
<sst xmlns="http://schemas.openxmlformats.org/spreadsheetml/2006/main" count="63" uniqueCount="54">
  <si>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</si>
  <si>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</si>
  <si>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</si>
  <si>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</si>
  <si>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</si>
  <si>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</si>
  <si>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</si>
  <si>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</si>
  <si>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</si>
  <si>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</si>
  <si>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</si>
  <si>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</si>
  <si>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</si>
  <si>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</si>
  <si>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</si>
  <si>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</si>
  <si>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</si>
  <si>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</si>
  <si>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</si>
  <si>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</si>
  <si>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</si>
  <si>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=</t>
  </si>
  <si>
    <t>1.</t>
  </si>
  <si>
    <t>2.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</si>
  <si>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</si>
  <si>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</si>
  <si>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</si>
  <si>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</si>
  <si>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</si>
  <si>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</si>
  <si>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</si>
  <si>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</si>
  <si>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</si>
  <si>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</si>
  <si>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</si>
  <si>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</si>
  <si>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</si>
  <si>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</si>
  <si>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</si>
  <si>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</si>
  <si>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</si>
  <si>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</si>
  <si>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</si>
  <si>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</si>
  <si>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</si>
  <si>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1.0319*1</t>
  </si>
  <si>
    <t>Начальная максимальная цена контракта устанавливается равной сумме лимитов бюджетных обязательств 15190140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</si>
  <si>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15190.14</t>
    </r>
    <r>
      <rPr>
        <b/>
        <sz val="11"/>
        <color theme="1"/>
        <rFont val="Times New Roman"/>
        <family val="1"/>
        <charset val="204"/>
      </rPr>
      <t xml:space="preserve"> тыс.руб. (пятьнадцать миллионов сто девяносто тысяч сто сорок рублей 00 копеек).</t>
    </r>
  </si>
  <si>
    <t>03.03.2023 г.</t>
  </si>
  <si>
    <t>"Строительство блочно-модульной котельной в г. Белогорск, ул. Н.Бойко, 14 А."</t>
  </si>
  <si>
    <t>выполнение работ по проектированию, строительству и вводу в эксплуатацию объекта: «Строительство блочно-модульной котельной в г.Белогорск, ул.Н.Бойко,14А</t>
  </si>
  <si>
    <t xml:space="preserve"> Затраты на выполнение инженерных изысканий, разработку проектной документации и получение положительного заключения ГЭ</t>
  </si>
  <si>
    <t>Приложение к Извещению 2</t>
  </si>
  <si>
    <t>ОБОСНОВАНИЕ НАЧАЛЬНОЙ (МАКСИМАЛЬНОЙ) ЦЕНЫ КОНТРАКТА 
на выполнение проектно-изыскательских и строительно-монтажных работ на объекте капитального строительства: "Строительство блочно-модульной котельной в г. Белогорск, ул. Н.Бойко, 14 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</si>
</sst>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0" fontId="0" fillId="2" borderId="0" xfId="0" applyFill="1"/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39</xdr:row>
      <xdr:rowOff>17320</xdr:rowOff>
    </xdr:from>
    <xdr:to>
      <xdr:col>4</xdr:col>
      <xdr:colOff>628650</xdr:colOff>
      <xdr:row>41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53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42</xdr:row>
          <xdr:rowOff>9525</xdr:rowOff>
        </xdr:from>
        <xdr:to>
          <xdr:col>7</xdr:col>
          <xdr:colOff>152400</xdr:colOff>
          <xdr:row>43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0</xdr:rowOff>
        </xdr:from>
        <xdr:to>
          <xdr:col>4</xdr:col>
          <xdr:colOff>523875</xdr:colOff>
          <xdr:row>41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4</xdr:col>
          <xdr:colOff>352425</xdr:colOff>
          <xdr:row>52</xdr:row>
          <xdr:rowOff>152400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9525</xdr:rowOff>
        </xdr:from>
        <xdr:to>
          <xdr:col>4</xdr:col>
          <xdr:colOff>504825</xdr:colOff>
          <xdr:row>51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40</xdr:row>
          <xdr:rowOff>152400</xdr:rowOff>
        </xdr:from>
        <xdr:to>
          <xdr:col>5</xdr:col>
          <xdr:colOff>38100</xdr:colOff>
          <xdr:row>42</xdr:row>
          <xdr:rowOff>133350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8"/>
  <sheetViews>
    <sheetView tabSelected="1" view="pageBreakPreview" zoomScaleNormal="100" zoomScaleSheetLayoutView="100" workbookViewId="0">
      <selection activeCell="A7" sqref="A7:O13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x14ac:dyDescent="0.25">
      <c r="M1" s="66" t="s">
        <v>52</v>
      </c>
      <c r="N1" s="66"/>
      <c r="O1" s="66"/>
    </row>
    <row r="2" spans="1:15" ht="18.75" customHeight="1" x14ac:dyDescent="0.25">
      <c r="A2" s="63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8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6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2.2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7" spans="1:15" ht="18.75" customHeight="1" x14ac:dyDescent="0.25">
      <c r="A7" s="65" t="s">
        <v>25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5" ht="18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ht="18.75" customHeight="1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ht="24.75" customHeight="1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12.75" hidden="1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15" hidden="1" customHeigh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ht="15" hidden="1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ht="15" customHeight="1" x14ac:dyDescent="0.25">
      <c r="A14" s="65" t="s">
        <v>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ht="8.25" customHeight="1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ht="8.2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33.75" customHeight="1" x14ac:dyDescent="0.25">
      <c r="A17" s="49" t="s">
        <v>4</v>
      </c>
      <c r="B17" s="49"/>
      <c r="C17" s="49"/>
      <c r="D17" s="49"/>
      <c r="E17" s="49"/>
      <c r="F17" s="49"/>
      <c r="G17" s="49"/>
      <c r="H17" s="61" t="s">
        <v>50</v>
      </c>
      <c r="I17" s="61"/>
      <c r="J17" s="61"/>
      <c r="K17" s="61"/>
      <c r="L17" s="61"/>
      <c r="M17" s="61"/>
      <c r="N17" s="61"/>
      <c r="O17" s="61"/>
    </row>
    <row r="18" spans="1:15" ht="37.5" customHeight="1" x14ac:dyDescent="0.25">
      <c r="A18" s="49" t="s">
        <v>5</v>
      </c>
      <c r="B18" s="49"/>
      <c r="C18" s="49"/>
      <c r="D18" s="49"/>
      <c r="E18" s="49"/>
      <c r="F18" s="49"/>
      <c r="G18" s="49"/>
      <c r="H18" s="61" t="s">
        <v>44</v>
      </c>
      <c r="I18" s="61"/>
      <c r="J18" s="61"/>
      <c r="K18" s="61"/>
      <c r="L18" s="61"/>
      <c r="M18" s="61"/>
      <c r="N18" s="61"/>
      <c r="O18" s="61"/>
    </row>
    <row r="19" spans="1:15" ht="15.75" x14ac:dyDescent="0.25">
      <c r="A19" s="49" t="s">
        <v>6</v>
      </c>
      <c r="B19" s="49"/>
      <c r="C19" s="49"/>
      <c r="D19" s="49"/>
      <c r="E19" s="49"/>
      <c r="F19" s="49"/>
      <c r="G19" s="49"/>
      <c r="H19" s="60" t="s">
        <v>48</v>
      </c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2" t="s">
        <v>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5" x14ac:dyDescent="0.25">
      <c r="A21" s="54" t="s">
        <v>8</v>
      </c>
      <c r="B21" s="4"/>
      <c r="C21" s="54" t="s">
        <v>10</v>
      </c>
      <c r="D21" s="54"/>
      <c r="E21" s="54"/>
      <c r="F21" s="54"/>
      <c r="G21" s="54"/>
      <c r="H21" s="54"/>
      <c r="I21" s="54"/>
      <c r="J21" s="54"/>
      <c r="K21" s="54" t="s">
        <v>30</v>
      </c>
      <c r="L21" s="54" t="s">
        <v>3</v>
      </c>
      <c r="M21" s="54" t="s">
        <v>33</v>
      </c>
      <c r="N21" s="54" t="s">
        <v>2</v>
      </c>
      <c r="O21" s="54" t="s">
        <v>1</v>
      </c>
    </row>
    <row r="22" spans="1:15" ht="105.75" customHeight="1" x14ac:dyDescent="0.25">
      <c r="A22" s="54"/>
      <c r="B22" s="16" t="s">
        <v>15</v>
      </c>
      <c r="C22" s="16" t="s">
        <v>9</v>
      </c>
      <c r="D22" s="16" t="s">
        <v>11</v>
      </c>
      <c r="E22" s="54" t="s">
        <v>12</v>
      </c>
      <c r="F22" s="54"/>
      <c r="G22" s="54" t="s">
        <v>13</v>
      </c>
      <c r="H22" s="54"/>
      <c r="I22" s="54" t="s">
        <v>14</v>
      </c>
      <c r="J22" s="54"/>
      <c r="K22" s="54"/>
      <c r="L22" s="54"/>
      <c r="M22" s="54"/>
      <c r="N22" s="54"/>
      <c r="O22" s="54"/>
    </row>
    <row r="23" spans="1:15" s="19" customFormat="1" x14ac:dyDescent="0.25">
      <c r="A23" s="5">
        <v>1</v>
      </c>
      <c r="B23" s="6">
        <v>2</v>
      </c>
      <c r="C23" s="16">
        <v>3</v>
      </c>
      <c r="D23" s="5">
        <v>4</v>
      </c>
      <c r="E23" s="54">
        <v>5</v>
      </c>
      <c r="F23" s="54"/>
      <c r="G23" s="54">
        <v>6</v>
      </c>
      <c r="H23" s="54"/>
      <c r="I23" s="54">
        <v>7</v>
      </c>
      <c r="J23" s="54"/>
      <c r="K23" s="5">
        <v>8</v>
      </c>
      <c r="L23" s="5">
        <v>9</v>
      </c>
      <c r="M23" s="5">
        <v>10</v>
      </c>
      <c r="N23" s="5">
        <v>11</v>
      </c>
      <c r="O23" s="5">
        <v>12</v>
      </c>
    </row>
    <row r="24" spans="1:15" ht="142.5" customHeight="1" x14ac:dyDescent="0.25">
      <c r="B24" s="30" t="s">
        <v>31</v>
      </c>
      <c r="C24" s="29" t="s">
        <v>51</v>
      </c>
      <c r="D24" s="4"/>
      <c r="E24" s="54"/>
      <c r="F24" s="54"/>
      <c r="G24" s="54"/>
      <c r="H24" s="54"/>
      <c r="I24" s="54">
        <v>4049.37</v>
      </c>
      <c r="J24" s="54"/>
      <c r="K24" s="23">
        <f>I24</f>
        <v>4049.37</v>
      </c>
      <c r="L24" s="6">
        <v>1</v>
      </c>
      <c r="M24" s="9">
        <f>K24*L24</f>
        <v>4049.37</v>
      </c>
      <c r="N24" s="22">
        <f>I45</f>
        <v>1.012</v>
      </c>
      <c r="O24" s="10">
        <f>M24*N24</f>
        <v>4097.9624400000002</v>
      </c>
    </row>
    <row r="25" spans="1:15" x14ac:dyDescent="0.25">
      <c r="A25" s="4"/>
      <c r="B25" s="4"/>
      <c r="C25" s="4"/>
      <c r="D25" s="4"/>
      <c r="E25" s="54"/>
      <c r="F25" s="54"/>
      <c r="G25" s="54"/>
      <c r="H25" s="54"/>
      <c r="M25" s="31"/>
      <c r="N25" s="4"/>
      <c r="O25" s="4"/>
    </row>
    <row r="26" spans="1:15" x14ac:dyDescent="0.25">
      <c r="A26" s="7" t="s">
        <v>34</v>
      </c>
      <c r="B26" s="4"/>
      <c r="C26" s="4"/>
      <c r="D26" s="8">
        <v>0</v>
      </c>
      <c r="E26" s="55">
        <v>0</v>
      </c>
      <c r="F26" s="55"/>
      <c r="G26" s="55">
        <v>0</v>
      </c>
      <c r="H26" s="55"/>
      <c r="I26" s="55">
        <f>I24</f>
        <v>4049.37</v>
      </c>
      <c r="J26" s="55"/>
      <c r="K26" s="32">
        <f>K24</f>
        <v>4049.37</v>
      </c>
      <c r="L26" s="32">
        <f>L24</f>
        <v>1</v>
      </c>
      <c r="M26" s="40">
        <f t="shared" ref="M26:O26" si="0">M24</f>
        <v>4049.37</v>
      </c>
      <c r="N26" s="39">
        <f t="shared" si="0"/>
        <v>1.012</v>
      </c>
      <c r="O26" s="32">
        <f t="shared" si="0"/>
        <v>4097.9624400000002</v>
      </c>
    </row>
    <row r="27" spans="1:15" x14ac:dyDescent="0.25">
      <c r="A27" s="7"/>
      <c r="B27" s="4"/>
      <c r="C27" s="4"/>
      <c r="D27" s="4"/>
      <c r="E27" s="54"/>
      <c r="F27" s="54"/>
      <c r="G27" s="54"/>
      <c r="H27" s="54"/>
      <c r="I27" s="54"/>
      <c r="J27" s="54"/>
      <c r="K27" s="4"/>
      <c r="L27" s="4"/>
      <c r="M27" s="4"/>
      <c r="N27" s="4"/>
      <c r="O27" s="4"/>
    </row>
    <row r="28" spans="1:15" ht="60" x14ac:dyDescent="0.25">
      <c r="A28" s="4">
        <v>2</v>
      </c>
      <c r="B28" s="33" t="s">
        <v>32</v>
      </c>
      <c r="C28" s="6" t="s">
        <v>49</v>
      </c>
      <c r="D28" s="16">
        <v>8609.08</v>
      </c>
      <c r="E28" s="54">
        <v>0</v>
      </c>
      <c r="F28" s="54"/>
      <c r="G28" s="55">
        <v>0</v>
      </c>
      <c r="H28" s="55"/>
      <c r="I28" s="56">
        <v>0</v>
      </c>
      <c r="J28" s="56"/>
      <c r="K28" s="9">
        <v>8609.08</v>
      </c>
      <c r="L28" s="9">
        <v>1</v>
      </c>
      <c r="M28" s="10">
        <f>K28*L28</f>
        <v>8609.08</v>
      </c>
      <c r="N28" s="22">
        <f>I54</f>
        <v>1.0319043758423021</v>
      </c>
      <c r="O28" s="10">
        <f>M28*N28</f>
        <v>8883.7473239764458</v>
      </c>
    </row>
    <row r="29" spans="1:15" ht="30" customHeight="1" x14ac:dyDescent="0.25">
      <c r="A29" s="53" t="s">
        <v>35</v>
      </c>
      <c r="B29" s="53"/>
      <c r="C29" s="53"/>
      <c r="D29" s="16">
        <f t="shared" ref="D29:E29" si="1">D28</f>
        <v>8609.08</v>
      </c>
      <c r="E29" s="54">
        <f t="shared" si="1"/>
        <v>0</v>
      </c>
      <c r="F29" s="54"/>
      <c r="G29" s="55">
        <v>0</v>
      </c>
      <c r="H29" s="55"/>
      <c r="I29" s="56">
        <f>I28</f>
        <v>0</v>
      </c>
      <c r="J29" s="56"/>
      <c r="K29" s="9">
        <f>SUM(D29:J29)</f>
        <v>8609.08</v>
      </c>
      <c r="L29" s="9">
        <v>1</v>
      </c>
      <c r="M29" s="10">
        <f t="shared" ref="M29" si="2">K29*L29</f>
        <v>8609.08</v>
      </c>
      <c r="N29" s="22">
        <f>N28</f>
        <v>1.0319043758423021</v>
      </c>
      <c r="O29" s="10">
        <f t="shared" ref="O29" si="3">M29*N29</f>
        <v>8883.7473239764458</v>
      </c>
    </row>
    <row r="30" spans="1:15" ht="15" customHeight="1" x14ac:dyDescent="0.25">
      <c r="A30" s="57" t="s">
        <v>16</v>
      </c>
      <c r="B30" s="58" t="s">
        <v>16</v>
      </c>
      <c r="C30" s="59"/>
      <c r="D30" s="24">
        <f>D29+D26</f>
        <v>8609.08</v>
      </c>
      <c r="E30" s="42">
        <f t="shared" ref="E30:K30" si="4">E29+E26</f>
        <v>0</v>
      </c>
      <c r="F30" s="43"/>
      <c r="G30" s="42">
        <f t="shared" si="4"/>
        <v>0</v>
      </c>
      <c r="H30" s="43"/>
      <c r="I30" s="42">
        <f t="shared" si="4"/>
        <v>4049.37</v>
      </c>
      <c r="J30" s="43"/>
      <c r="K30" s="24">
        <f t="shared" si="4"/>
        <v>12658.45</v>
      </c>
      <c r="L30" s="9">
        <v>1</v>
      </c>
      <c r="M30" s="10">
        <f>K30*L30</f>
        <v>12658.45</v>
      </c>
      <c r="N30" s="22">
        <f>N29</f>
        <v>1.0319043758423021</v>
      </c>
      <c r="O30" s="10">
        <f>M30*N30</f>
        <v>13062.30994638099</v>
      </c>
    </row>
    <row r="31" spans="1:15" x14ac:dyDescent="0.25">
      <c r="A31" s="53" t="s">
        <v>17</v>
      </c>
      <c r="B31" s="53"/>
      <c r="C31" s="53"/>
      <c r="D31" s="4"/>
      <c r="E31" s="54"/>
      <c r="F31" s="54"/>
      <c r="G31" s="54"/>
      <c r="H31" s="54"/>
      <c r="I31" s="54"/>
      <c r="J31" s="54"/>
      <c r="K31" s="4"/>
      <c r="L31" s="4"/>
      <c r="M31" s="4"/>
      <c r="N31" s="22"/>
      <c r="O31" s="4"/>
    </row>
    <row r="32" spans="1:15" ht="60" x14ac:dyDescent="0.25">
      <c r="A32" s="4"/>
      <c r="B32" s="6" t="s">
        <v>18</v>
      </c>
      <c r="C32" s="6" t="s">
        <v>19</v>
      </c>
      <c r="D32" s="18">
        <f>D30*20%</f>
        <v>1721.816</v>
      </c>
      <c r="E32" s="42">
        <f>E30*20%</f>
        <v>0</v>
      </c>
      <c r="F32" s="43"/>
      <c r="G32" s="42">
        <f>G30*20%</f>
        <v>0</v>
      </c>
      <c r="H32" s="43"/>
      <c r="I32" s="42">
        <f>I30*20%</f>
        <v>809.87400000000002</v>
      </c>
      <c r="J32" s="43"/>
      <c r="K32" s="18">
        <f>SUM(D32:J32)</f>
        <v>2531.69</v>
      </c>
      <c r="L32" s="9">
        <v>1</v>
      </c>
      <c r="M32" s="10">
        <f>K32*L32</f>
        <v>2531.69</v>
      </c>
      <c r="N32" s="22">
        <f>N30</f>
        <v>1.0319043758423021</v>
      </c>
      <c r="O32" s="10">
        <f>M32*N32</f>
        <v>2612.461989276198</v>
      </c>
    </row>
    <row r="33" spans="1:15" s="1" customFormat="1" x14ac:dyDescent="0.25">
      <c r="A33" s="11"/>
      <c r="B33" s="45" t="s">
        <v>20</v>
      </c>
      <c r="C33" s="45"/>
      <c r="D33" s="14">
        <f>D32+D30</f>
        <v>10330.896000000001</v>
      </c>
      <c r="E33" s="46">
        <f>E32+E30</f>
        <v>0</v>
      </c>
      <c r="F33" s="47"/>
      <c r="G33" s="46">
        <f>G32+G30</f>
        <v>0</v>
      </c>
      <c r="H33" s="47"/>
      <c r="I33" s="46">
        <f>I32+I30</f>
        <v>4859.2439999999997</v>
      </c>
      <c r="J33" s="47"/>
      <c r="K33" s="14">
        <f>K32+K30</f>
        <v>15190.140000000001</v>
      </c>
      <c r="L33" s="9">
        <v>1</v>
      </c>
      <c r="M33" s="10">
        <f>K33*L33</f>
        <v>15190.140000000001</v>
      </c>
      <c r="N33" s="22">
        <f>N32</f>
        <v>1.0319043758423021</v>
      </c>
      <c r="O33" s="12">
        <f>M33*N33</f>
        <v>15674.771935657189</v>
      </c>
    </row>
    <row r="35" spans="1:15" x14ac:dyDescent="0.25">
      <c r="A35" t="s">
        <v>22</v>
      </c>
      <c r="B35" t="s">
        <v>28</v>
      </c>
    </row>
    <row r="36" spans="1:15" ht="30.75" customHeight="1" x14ac:dyDescent="0.25">
      <c r="A36" t="s">
        <v>23</v>
      </c>
      <c r="B36" s="48" t="s">
        <v>24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5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5" x14ac:dyDescent="0.25">
      <c r="B38" s="44" t="s">
        <v>37</v>
      </c>
      <c r="C38" s="44"/>
      <c r="D38" s="44"/>
      <c r="E38" s="44"/>
      <c r="F38" s="44"/>
      <c r="G38" s="44"/>
      <c r="H38" s="44"/>
      <c r="I38" s="44"/>
      <c r="J38" s="44"/>
      <c r="K38" s="44"/>
      <c r="L38" s="20">
        <v>1</v>
      </c>
    </row>
    <row r="39" spans="1:15" x14ac:dyDescent="0.25">
      <c r="B39" t="s">
        <v>29</v>
      </c>
      <c r="L39" s="2"/>
    </row>
    <row r="40" spans="1:15" x14ac:dyDescent="0.25">
      <c r="B40" t="s">
        <v>38</v>
      </c>
      <c r="L40" s="2">
        <v>1.0589999999999999</v>
      </c>
    </row>
    <row r="41" spans="1:15" x14ac:dyDescent="0.25">
      <c r="B41" s="52" t="s">
        <v>39</v>
      </c>
      <c r="C41" s="52"/>
      <c r="D41" s="52"/>
      <c r="F41" t="s">
        <v>21</v>
      </c>
      <c r="G41" s="13">
        <v>1.0047900000000001</v>
      </c>
    </row>
    <row r="42" spans="1:15" x14ac:dyDescent="0.25">
      <c r="B42" s="25"/>
      <c r="C42" s="25"/>
      <c r="D42" s="25"/>
      <c r="G42" s="13"/>
    </row>
    <row r="43" spans="1:15" x14ac:dyDescent="0.25">
      <c r="C43" s="19" t="s">
        <v>40</v>
      </c>
      <c r="H43" s="3" t="s">
        <v>21</v>
      </c>
      <c r="I43">
        <f>(1.00479+POWER(1.00479,4))/2</f>
        <v>1.0120440523676941</v>
      </c>
      <c r="J43" s="26"/>
    </row>
    <row r="45" spans="1:15" x14ac:dyDescent="0.25">
      <c r="B45" s="34" t="s">
        <v>41</v>
      </c>
      <c r="C45" s="34"/>
      <c r="D45" s="35"/>
      <c r="E45" s="35"/>
      <c r="F45" s="35"/>
      <c r="G45" s="35"/>
      <c r="H45" s="27" t="s">
        <v>21</v>
      </c>
      <c r="I45" s="37">
        <v>1.012</v>
      </c>
    </row>
    <row r="46" spans="1:15" x14ac:dyDescent="0.25">
      <c r="B46" s="27"/>
      <c r="C46" s="27"/>
      <c r="D46" s="28"/>
      <c r="E46" s="28"/>
      <c r="F46" s="28"/>
      <c r="G46" s="28"/>
      <c r="H46" s="27"/>
      <c r="I46" s="21"/>
    </row>
    <row r="47" spans="1:15" x14ac:dyDescent="0.25">
      <c r="B47" s="44" t="s">
        <v>36</v>
      </c>
      <c r="C47" s="44"/>
      <c r="D47" s="44"/>
      <c r="E47" s="44"/>
      <c r="F47" s="44"/>
      <c r="G47" s="44"/>
      <c r="H47" s="44"/>
      <c r="I47" s="44"/>
      <c r="J47" s="44"/>
      <c r="K47" s="44"/>
      <c r="L47" s="20">
        <v>1</v>
      </c>
    </row>
    <row r="48" spans="1:15" x14ac:dyDescent="0.25">
      <c r="B48" t="s">
        <v>29</v>
      </c>
      <c r="L48" s="2"/>
    </row>
    <row r="49" spans="1:15" x14ac:dyDescent="0.25">
      <c r="B49" t="s">
        <v>38</v>
      </c>
      <c r="L49" s="2">
        <v>1.0589999999999999</v>
      </c>
    </row>
    <row r="50" spans="1:15" x14ac:dyDescent="0.25">
      <c r="B50" s="52" t="s">
        <v>39</v>
      </c>
      <c r="C50" s="52"/>
      <c r="D50" s="52"/>
      <c r="F50" t="s">
        <v>21</v>
      </c>
      <c r="G50" s="13">
        <v>1.0047900000000001</v>
      </c>
    </row>
    <row r="51" spans="1:15" x14ac:dyDescent="0.25">
      <c r="B51" s="25"/>
      <c r="C51" s="25"/>
      <c r="D51" s="25"/>
      <c r="G51" s="13"/>
    </row>
    <row r="52" spans="1:15" x14ac:dyDescent="0.25">
      <c r="B52" s="25" t="s">
        <v>43</v>
      </c>
      <c r="C52" s="25"/>
      <c r="D52" s="25"/>
      <c r="F52" t="s">
        <v>21</v>
      </c>
      <c r="G52" s="21">
        <f>(1.00479+POWER(1.00479,12))/2</f>
        <v>1.0319043758423021</v>
      </c>
    </row>
    <row r="53" spans="1:15" x14ac:dyDescent="0.25">
      <c r="B53" s="25"/>
      <c r="C53" s="25"/>
      <c r="D53" s="25"/>
      <c r="G53" s="13"/>
    </row>
    <row r="54" spans="1:15" x14ac:dyDescent="0.25">
      <c r="A54" s="34" t="s">
        <v>42</v>
      </c>
      <c r="C54" s="34"/>
      <c r="D54" s="38"/>
      <c r="E54" s="36" t="s">
        <v>45</v>
      </c>
      <c r="F54" s="36"/>
      <c r="G54" s="36"/>
      <c r="H54" s="27" t="s">
        <v>21</v>
      </c>
      <c r="I54" s="37">
        <f>G52*1</f>
        <v>1.0319043758423021</v>
      </c>
    </row>
    <row r="55" spans="1:15" ht="15.75" x14ac:dyDescent="0.25">
      <c r="A55" s="49" t="s">
        <v>26</v>
      </c>
      <c r="B55" s="49"/>
      <c r="C55" s="49"/>
      <c r="D55" s="49"/>
      <c r="E55" s="49"/>
      <c r="F55" s="49"/>
      <c r="G55" s="49"/>
      <c r="H55" s="19"/>
    </row>
    <row r="56" spans="1:15" x14ac:dyDescent="0.25">
      <c r="A56" s="50" t="s">
        <v>27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ht="26.25" customHeight="1" x14ac:dyDescent="0.25">
      <c r="A59" s="50" t="s">
        <v>46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ht="15.75" x14ac:dyDescent="0.25">
      <c r="A60" s="41"/>
      <c r="B60" s="51" t="s">
        <v>47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8" spans="12:12" x14ac:dyDescent="0.25">
      <c r="L68" s="15"/>
    </row>
  </sheetData>
  <mergeCells count="67">
    <mergeCell ref="M1:O1"/>
    <mergeCell ref="A14:O15"/>
    <mergeCell ref="A7:O13"/>
    <mergeCell ref="A2:O5"/>
    <mergeCell ref="N21:N22"/>
    <mergeCell ref="O21:O22"/>
    <mergeCell ref="E22:F22"/>
    <mergeCell ref="A17:G17"/>
    <mergeCell ref="H17:O17"/>
    <mergeCell ref="A21:A22"/>
    <mergeCell ref="C21:J21"/>
    <mergeCell ref="K21:K22"/>
    <mergeCell ref="L21:L22"/>
    <mergeCell ref="M21:M22"/>
    <mergeCell ref="A18:G18"/>
    <mergeCell ref="H18:O18"/>
    <mergeCell ref="A19:G19"/>
    <mergeCell ref="H19:O19"/>
    <mergeCell ref="A20:O20"/>
    <mergeCell ref="G22:H22"/>
    <mergeCell ref="I22:J22"/>
    <mergeCell ref="E23:F23"/>
    <mergeCell ref="G23:H23"/>
    <mergeCell ref="I23:J23"/>
    <mergeCell ref="E26:F26"/>
    <mergeCell ref="G26:H26"/>
    <mergeCell ref="I26:J26"/>
    <mergeCell ref="E24:F24"/>
    <mergeCell ref="G24:H24"/>
    <mergeCell ref="E25:F25"/>
    <mergeCell ref="G25:H25"/>
    <mergeCell ref="I24:J24"/>
    <mergeCell ref="E27:F27"/>
    <mergeCell ref="G27:H27"/>
    <mergeCell ref="I27:J27"/>
    <mergeCell ref="E28:F28"/>
    <mergeCell ref="G28:H28"/>
    <mergeCell ref="I28:J28"/>
    <mergeCell ref="B47:K47"/>
    <mergeCell ref="B50:D50"/>
    <mergeCell ref="A29:C29"/>
    <mergeCell ref="E29:F29"/>
    <mergeCell ref="G29:H29"/>
    <mergeCell ref="I29:J29"/>
    <mergeCell ref="A31:C31"/>
    <mergeCell ref="E31:F31"/>
    <mergeCell ref="G31:H31"/>
    <mergeCell ref="I31:J31"/>
    <mergeCell ref="I30:J30"/>
    <mergeCell ref="G30:H30"/>
    <mergeCell ref="E30:F30"/>
    <mergeCell ref="A30:C30"/>
    <mergeCell ref="B41:D41"/>
    <mergeCell ref="E32:F32"/>
    <mergeCell ref="A55:G55"/>
    <mergeCell ref="A56:O58"/>
    <mergeCell ref="A59:O59"/>
    <mergeCell ref="B60:O60"/>
    <mergeCell ref="G32:H32"/>
    <mergeCell ref="B38:K38"/>
    <mergeCell ref="B33:C33"/>
    <mergeCell ref="E33:F33"/>
    <mergeCell ref="G33:H33"/>
    <mergeCell ref="I33:J33"/>
    <mergeCell ref="B36:L36"/>
    <mergeCell ref="B37:K37"/>
    <mergeCell ref="I32:J32"/>
  </mergeCells>
  <pageMargins left="0.7" right="0.35" top="0.44" bottom="0.35" header="0.3" footer="0.3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2</xdr:col>
                <xdr:colOff>1276350</xdr:colOff>
                <xdr:row>42</xdr:row>
                <xdr:rowOff>9525</xdr:rowOff>
              </from>
              <to>
                <xdr:col>7</xdr:col>
                <xdr:colOff>152400</xdr:colOff>
                <xdr:row>43</xdr:row>
                <xdr:rowOff>161925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19050</xdr:colOff>
                <xdr:row>40</xdr:row>
                <xdr:rowOff>0</xdr:rowOff>
              </from>
              <to>
                <xdr:col>4</xdr:col>
                <xdr:colOff>523875</xdr:colOff>
                <xdr:row>41</xdr:row>
                <xdr:rowOff>171450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7" r:id="rId8">
          <objectPr defaultSize="0" r:id="rId9">
            <anchor moveWithCells="1">
              <from>
                <xdr:col>2</xdr:col>
                <xdr:colOff>0</xdr:colOff>
                <xdr:row>51</xdr:row>
                <xdr:rowOff>0</xdr:rowOff>
              </from>
              <to>
                <xdr:col>4</xdr:col>
                <xdr:colOff>352425</xdr:colOff>
                <xdr:row>52</xdr:row>
                <xdr:rowOff>152400</xdr:rowOff>
              </to>
            </anchor>
          </objectPr>
        </oleObject>
      </mc:Choice>
      <mc:Fallback>
        <oleObject progId="Word.Document.12" shapeId="2057" r:id="rId8"/>
      </mc:Fallback>
    </mc:AlternateContent>
    <mc:AlternateContent xmlns:mc="http://schemas.openxmlformats.org/markup-compatibility/2006">
      <mc:Choice Requires="x14">
        <oleObject progId="Word.Document.12" shapeId="2058" r:id="rId10">
          <objectPr defaultSize="0" r:id="rId11">
            <anchor moveWithCells="1">
              <from>
                <xdr:col>4</xdr:col>
                <xdr:colOff>0</xdr:colOff>
                <xdr:row>49</xdr:row>
                <xdr:rowOff>9525</xdr:rowOff>
              </from>
              <to>
                <xdr:col>4</xdr:col>
                <xdr:colOff>504825</xdr:colOff>
                <xdr:row>51</xdr:row>
                <xdr:rowOff>0</xdr:rowOff>
              </to>
            </anchor>
          </objectPr>
        </oleObject>
      </mc:Choice>
      <mc:Fallback>
        <oleObject progId="Word.Document.12" shapeId="2058" r:id="rId10"/>
      </mc:Fallback>
    </mc:AlternateContent>
    <mc:AlternateContent xmlns:mc="http://schemas.openxmlformats.org/markup-compatibility/2006">
      <mc:Choice Requires="x14">
        <oleObject progId="Word.Document.12" shapeId="2059" r:id="rId12">
          <objectPr defaultSize="0" r:id="rId7">
            <anchor moveWithCells="1">
              <from>
                <xdr:col>4</xdr:col>
                <xdr:colOff>171450</xdr:colOff>
                <xdr:row>40</xdr:row>
                <xdr:rowOff>152400</xdr:rowOff>
              </from>
              <to>
                <xdr:col>5</xdr:col>
                <xdr:colOff>38100</xdr:colOff>
                <xdr:row>42</xdr:row>
                <xdr:rowOff>133350</xdr:rowOff>
              </to>
            </anchor>
          </objectPr>
        </oleObject>
      </mc:Choice>
      <mc:Fallback>
        <oleObject progId="Word.Document.12" shapeId="205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Орехова Анна Андреевна</cp:lastModifiedBy>
  <cp:lastPrinted>2023-03-07T06:01:57Z</cp:lastPrinted>
  <dcterms:created xsi:type="dcterms:W3CDTF">2021-03-25T06:47:34Z</dcterms:created>
  <dcterms:modified xsi:type="dcterms:W3CDTF">2023-04-24T13:13:17Z</dcterms:modified>
</cp:coreProperties>
</file>