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mmon\! Закупки_2025_РЕГПОРЯДОК 44-ФЗ\Размещение\2. СМР_Строгоновка (№ 2_2025-РП )\"/>
    </mc:Choice>
  </mc:AlternateContent>
  <bookViews>
    <workbookView xWindow="0" yWindow="0" windowWidth="24240" windowHeight="10485"/>
  </bookViews>
  <sheets>
    <sheet name="НМЦК 16.2024" sheetId="6" r:id="rId1"/>
    <sheet name="Протокол НМЦК" sheetId="4" r:id="rId2"/>
  </sheets>
  <externalReferences>
    <externalReference r:id="rId3"/>
  </externalReferences>
  <definedNames>
    <definedName name="_xlnm.Print_Area" localSheetId="0">'НМЦК 16.2024'!$A$1:$K$59</definedName>
  </definedNames>
  <calcPr calcId="162913"/>
</workbook>
</file>

<file path=xl/calcChain.xml><?xml version="1.0" encoding="utf-8"?>
<calcChain xmlns="http://schemas.openxmlformats.org/spreadsheetml/2006/main">
  <c r="H42" i="6" l="1"/>
  <c r="H37" i="6" l="1"/>
  <c r="H38" i="6"/>
  <c r="H39" i="6"/>
  <c r="H40" i="6"/>
  <c r="H41" i="6"/>
  <c r="G30" i="6" l="1"/>
  <c r="G31" i="6" s="1"/>
  <c r="G32" i="6" s="1"/>
  <c r="I56" i="6"/>
  <c r="I29" i="6"/>
  <c r="K29" i="6" s="1"/>
  <c r="I28" i="6"/>
  <c r="I27" i="6"/>
  <c r="I26" i="6"/>
  <c r="I25" i="6"/>
  <c r="I24" i="6"/>
  <c r="I23" i="6"/>
  <c r="K23" i="6" s="1"/>
  <c r="I30" i="6" l="1"/>
  <c r="K25" i="6"/>
  <c r="K26" i="6"/>
  <c r="K27" i="6"/>
  <c r="K24" i="6"/>
  <c r="K28" i="6"/>
  <c r="K30" i="6" l="1"/>
  <c r="I31" i="6"/>
  <c r="I32" i="6" s="1"/>
  <c r="K31" i="6" l="1"/>
  <c r="K32" i="6" s="1"/>
</calcChain>
</file>

<file path=xl/sharedStrings.xml><?xml version="1.0" encoding="utf-8"?>
<sst xmlns="http://schemas.openxmlformats.org/spreadsheetml/2006/main" count="194" uniqueCount="74">
  <si>
    <t>Начальная (максимальная) цена контракта с учетом индекса прогнозной инфляции на период выполнения работ</t>
  </si>
  <si>
    <t>Индекс
прогнозный
инфляции
на период
выполнения
работ</t>
  </si>
  <si>
    <t>Индекс
фактической
инфляции</t>
  </si>
  <si>
    <t>1.Основные характеристики объекта закупки</t>
  </si>
  <si>
    <t>2.Используемый метод определения НМЦК с обоснованием</t>
  </si>
  <si>
    <t>3.Дата подготовки НМЦК</t>
  </si>
  <si>
    <t>Расчет начальной (максимальной) цены контракта</t>
  </si>
  <si>
    <t>№ пп</t>
  </si>
  <si>
    <t>Номера глав, объектов, работ и затрат</t>
  </si>
  <si>
    <t>Сметная стоимость, тыс.руб.</t>
  </si>
  <si>
    <t>НДС - 20%</t>
  </si>
  <si>
    <t>=</t>
  </si>
  <si>
    <t>1.</t>
  </si>
  <si>
    <t>2.</t>
  </si>
  <si>
    <t>4. Определение НМЦК :</t>
  </si>
  <si>
    <t>Итого индекс прогнозной инфляции на СМР</t>
  </si>
  <si>
    <t>Приложение № 1</t>
  </si>
  <si>
    <t>Протокол 
начальной (максимальной) цены контракта</t>
  </si>
  <si>
    <t>Объект закупки Строительство котельной в районе железнодорожной станции Южная .</t>
  </si>
  <si>
    <t>Начальная (максимальная) цена контракта</t>
  </si>
  <si>
    <t>(сумма цифрами и прописью)</t>
  </si>
  <si>
    <t>начальная (максимальная) цена контракта включает в себя расходы на</t>
  </si>
  <si>
    <t/>
  </si>
  <si>
    <t>Приложение:
Расчет начальной (максимальной цены контракта).
Заказчик:</t>
  </si>
  <si>
    <t>Заказчик</t>
  </si>
  <si>
    <t>[ подпись</t>
  </si>
  <si>
    <t>(инициалы, фамилия)]</t>
  </si>
  <si>
    <t>Начальная (максимальная) цена контракта:</t>
  </si>
  <si>
    <t xml:space="preserve">     Заказчик</t>
  </si>
  <si>
    <t>Итого по расчёту:</t>
  </si>
  <si>
    <t>Расчёт индекса прогнозной инфляции:</t>
  </si>
  <si>
    <t xml:space="preserve">     Начальная (максимальная) цена контракта сформирована в соответствии с Приказом Министерства строительства и жилищно-коммунального хозяйства Российской Федерации от 23.12.2019 № 841/пр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в сфере градостроительной деятельности (за исключением территориального планирования) и Методики составления сметы контракта, предметом которого являются строительство, реконструкция объектов капитального строительства".</t>
  </si>
  <si>
    <t xml:space="preserve">Выполнение строительно-монтажных работ, сдачу в эксплуатацию объекта капитального строительства. </t>
  </si>
  <si>
    <t xml:space="preserve">          Начальная (максимальная) цена контракта определена и обоснована на основании сметной документации.</t>
  </si>
  <si>
    <t>Плющаков Е.Ю.</t>
  </si>
  <si>
    <t>Вырубка зеленых насаждений</t>
  </si>
  <si>
    <t>Демонтажные работы</t>
  </si>
  <si>
    <t>Общестроительные работы</t>
  </si>
  <si>
    <t>Наружные сети электроснабжения</t>
  </si>
  <si>
    <t>Наружные сети и сооружения водоснабжения, водоотведения, теплоснабжения и газоснабжения</t>
  </si>
  <si>
    <t>Благоустройство и озеленение территории</t>
  </si>
  <si>
    <t>Размещение (захоронение) отходов</t>
  </si>
  <si>
    <t>ИТОГО без НДС</t>
  </si>
  <si>
    <t>Начальник управления капитального строительства и имущественно-земельных отношений</t>
  </si>
  <si>
    <t>ОБОСНОВАНИЕ НАЧАЛЬНОЙ (МАКСИМАЛЬНОЙ) ЦЕНЫ КОНТРАКТА 
«Реконструкция котельной, расположенной по адресу: Республика Крым, Симферопольский район, п. Строгоновка, ул. Лечебная, 1а»</t>
  </si>
  <si>
    <t>Стоимость работ в
ценах на дату
утверждения сметной
документации
IV кв.2024 г.</t>
  </si>
  <si>
    <t>Стоимость работ в
ценах на дату
формирования
начальной
(максимальной)
цены контракта
1 квартал 2025г</t>
  </si>
  <si>
    <t>1. Расчет индекса фактической инфляции с использованием ИПЦ Росстата</t>
  </si>
  <si>
    <t>Декабрь 2024 / Ноябрь 2024</t>
  </si>
  <si>
    <t>Январь 2025 / Декабрь 2024</t>
  </si>
  <si>
    <t>Итого индекс фактической инфляции:</t>
  </si>
  <si>
    <t>Годовой индекс прогнозной инфляции на 2025г.</t>
  </si>
  <si>
    <t>¹²√1.048</t>
  </si>
  <si>
    <t>Ежемесячный индекс прогноз на 2025 =</t>
  </si>
  <si>
    <t>К на 2025 =</t>
  </si>
  <si>
    <t>Индексы прогнозной инфляции на период исполнения контракта:</t>
  </si>
  <si>
    <t>Информация о цене получена на основании сметной документации, положительное заключение по проверке достоверности определения сметной стоимости ГАУ РК «Государственная строительная экспертиза»  №  91-1-1-3-064574-2024 от 31.10.2024г.
 Начальная (максимальная) цена контракта определена и обоснована посредством применения проектно-сметного метода в ценах 4-го квартала 2024г.</t>
  </si>
  <si>
    <t>Доля сметной стоимости, подлежащая выполнению в 2025г. (2 месяца/2 месяца)</t>
  </si>
  <si>
    <t>(1.0039² - 1)/2 + 1</t>
  </si>
  <si>
    <t>Продолжительность строительства 2 месяца (начало строительства-август 2025г,окончание строительства сентябрь 2025г)</t>
  </si>
  <si>
    <t>Февраль 2025 / Январь 2025</t>
  </si>
  <si>
    <t>Март 2025 / Февраль 2025</t>
  </si>
  <si>
    <t>Апрель 2025 / Март 2025</t>
  </si>
  <si>
    <t>Май 2025 / Апрель 2025</t>
  </si>
  <si>
    <t>Июнь 2025 / Май 2025</t>
  </si>
  <si>
    <t xml:space="preserve"> Индекс фактической инфляции на дату составления НМЦК =1.0339</t>
  </si>
  <si>
    <t>Итого НМЦК: 65 715 692,05 рублей (шестьдесят пять миллионов семьсот пятнадцать тысяч шестьсот девяносто два рубля 05 копеек).</t>
  </si>
  <si>
    <t>65 715 692,05 рублей (шестьдесят пять миллионов семьсот пятнадцать тысяч шестьсот девяносто два рубля 05 копеек).</t>
  </si>
  <si>
    <t xml:space="preserve">  выполнению  работ на объекте : «Реконструкция котельной, расположенной по адресу: Республика Крым, Симферопольский район, п. Строгоновка, ул. Лечебная, 1а»</t>
  </si>
  <si>
    <t>Июль 2025 / Июнь 2022</t>
  </si>
  <si>
    <t>август 2025 / Июль 2023</t>
  </si>
  <si>
    <t>сентябрь 2025 / Август 2024</t>
  </si>
  <si>
    <t xml:space="preserve"> 1.0062 * 1.0062*0.9939*0.9969*1.0001*1.0101*1.0101*1.0101*1.0101*1.0101</t>
  </si>
  <si>
    <t xml:space="preserve"> выполнению строительно-монтажных работ на объекте капитального строительства: «Реконструкция котельной, расположенной по адресу:  Симферопольский район, п. Строгоновка, ул. Лечебная, 1а»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</si>
</sst>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"/>
    <numFmt numFmtId="165" formatCode="0.00000000"/>
    <numFmt numFmtId="166" formatCode="0.0%"/>
    <numFmt numFmtId="167" formatCode="0.00000"/>
    <numFmt numFmtId="168" formatCode="#,##0.0000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80000"/>
      <name val="Times New Roman CYR"/>
      <charset val="204"/>
    </font>
    <font>
      <sz val="14"/>
      <color rgb="FF080000"/>
      <name val="Times New Roman CYR"/>
      <charset val="204"/>
    </font>
    <font>
      <sz val="13"/>
      <color rgb="FF080000"/>
      <name val="Times New Roman"/>
      <family val="1"/>
      <charset val="204"/>
    </font>
    <font>
      <sz val="13"/>
      <color rgb="FF080000"/>
      <name val="Times New Roman"/>
      <family val="1"/>
      <charset val="204"/>
    </font>
    <font>
      <sz val="10"/>
      <color rgb="FF000000"/>
      <name val="Times New Roman CYR"/>
      <charset val="204"/>
    </font>
    <font>
      <sz val="13"/>
      <color rgb="FF080000"/>
      <name val="Times New Roman CYR"/>
      <charset val="204"/>
    </font>
    <font>
      <sz val="13"/>
      <color rgb="FF080000"/>
      <name val="Times New Roman"/>
      <family val="1"/>
      <charset val="204"/>
    </font>
    <font>
      <sz val="12"/>
      <color rgb="FF080000"/>
      <name val="Times New Roman CYR"/>
      <charset val="204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0" fontId="0" fillId="0" borderId="2" xfId="0" applyBorder="1" applyAlignment="1">
      <alignment horizontal="center"/>
    </xf>
    <xf numFmtId="165" fontId="0" fillId="0" borderId="0" xfId="0" applyNumberFormat="1"/>
    <xf numFmtId="164" fontId="0" fillId="0" borderId="0" xfId="0" applyNumberFormat="1" applyAlignment="1">
      <alignment horizontal="center"/>
    </xf>
    <xf numFmtId="0" fontId="0" fillId="2" borderId="0" xfId="0" applyFill="1"/>
    <xf numFmtId="0" fontId="0" fillId="0" borderId="0" xfId="0" applyAlignment="1">
      <alignment horizontal="left" vertical="top" wrapText="1"/>
    </xf>
    <xf numFmtId="166" fontId="0" fillId="0" borderId="0" xfId="0" applyNumberFormat="1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left"/>
    </xf>
    <xf numFmtId="0" fontId="2" fillId="0" borderId="0" xfId="0" applyFont="1" applyAlignment="1">
      <alignment horizontal="justify" vertical="top" wrapText="1"/>
    </xf>
    <xf numFmtId="164" fontId="0" fillId="0" borderId="0" xfId="0" applyNumberForma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/>
    <xf numFmtId="0" fontId="0" fillId="0" borderId="0" xfId="0" applyNumberFormat="1"/>
    <xf numFmtId="0" fontId="14" fillId="0" borderId="2" xfId="0" applyFont="1" applyFill="1" applyBorder="1" applyAlignment="1">
      <alignment horizontal="center"/>
    </xf>
    <xf numFmtId="167" fontId="14" fillId="0" borderId="2" xfId="0" applyNumberFormat="1" applyFont="1" applyFill="1" applyBorder="1" applyAlignment="1">
      <alignment horizontal="center"/>
    </xf>
    <xf numFmtId="164" fontId="14" fillId="0" borderId="2" xfId="0" applyNumberFormat="1" applyFont="1" applyFill="1" applyBorder="1" applyAlignment="1">
      <alignment horizontal="center"/>
    </xf>
    <xf numFmtId="4" fontId="14" fillId="0" borderId="2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67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 vertical="top"/>
    </xf>
    <xf numFmtId="167" fontId="15" fillId="0" borderId="2" xfId="0" applyNumberFormat="1" applyFont="1" applyFill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/>
    </xf>
    <xf numFmtId="164" fontId="14" fillId="0" borderId="2" xfId="0" applyNumberFormat="1" applyFont="1" applyBorder="1" applyAlignment="1">
      <alignment horizontal="center" vertical="top"/>
    </xf>
    <xf numFmtId="168" fontId="0" fillId="0" borderId="0" xfId="0" applyNumberFormat="1" applyFill="1" applyAlignment="1">
      <alignment horizontal="center"/>
    </xf>
    <xf numFmtId="0" fontId="4" fillId="2" borderId="0" xfId="0" applyFont="1" applyFill="1" applyAlignment="1">
      <alignment horizontal="right"/>
    </xf>
    <xf numFmtId="10" fontId="0" fillId="0" borderId="0" xfId="0" applyNumberFormat="1" applyAlignment="1">
      <alignment horizontal="right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3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9" fillId="3" borderId="7" xfId="0" applyFont="1" applyFill="1" applyBorder="1" applyAlignment="1" applyProtection="1">
      <alignment horizontal="right" vertical="top" wrapText="1" readingOrder="1"/>
    </xf>
    <xf numFmtId="0" fontId="9" fillId="3" borderId="7" xfId="0" applyFont="1" applyFill="1" applyBorder="1" applyAlignment="1" applyProtection="1">
      <alignment horizontal="left" vertical="top" wrapText="1" readingOrder="1"/>
    </xf>
    <xf numFmtId="0" fontId="8" fillId="3" borderId="0" xfId="0" applyFont="1" applyFill="1" applyBorder="1" applyAlignment="1" applyProtection="1">
      <alignment horizontal="left" vertical="top" wrapText="1" readingOrder="1"/>
    </xf>
    <xf numFmtId="0" fontId="7" fillId="3" borderId="6" xfId="0" applyFont="1" applyFill="1" applyBorder="1" applyAlignment="1" applyProtection="1">
      <alignment horizontal="left" vertical="top" wrapText="1" readingOrder="1"/>
    </xf>
    <xf numFmtId="0" fontId="8" fillId="3" borderId="6" xfId="0" applyFont="1" applyFill="1" applyBorder="1" applyAlignment="1" applyProtection="1">
      <alignment horizontal="left" vertical="top" wrapText="1" readingOrder="1"/>
    </xf>
    <xf numFmtId="0" fontId="7" fillId="3" borderId="0" xfId="0" applyFont="1" applyFill="1" applyBorder="1" applyAlignment="1" applyProtection="1">
      <alignment horizontal="left" vertical="top" wrapText="1" readingOrder="1"/>
    </xf>
    <xf numFmtId="0" fontId="10" fillId="3" borderId="0" xfId="0" applyFont="1" applyFill="1" applyBorder="1" applyAlignment="1" applyProtection="1">
      <alignment horizontal="left" wrapText="1" readingOrder="1"/>
    </xf>
    <xf numFmtId="0" fontId="5" fillId="3" borderId="6" xfId="0" applyFont="1" applyFill="1" applyBorder="1" applyAlignment="1" applyProtection="1">
      <alignment horizontal="left" vertical="top" wrapText="1" readingOrder="1"/>
    </xf>
    <xf numFmtId="0" fontId="10" fillId="3" borderId="6" xfId="0" applyFont="1" applyFill="1" applyBorder="1" applyAlignment="1" applyProtection="1">
      <alignment horizontal="left" wrapText="1" readingOrder="1"/>
    </xf>
    <xf numFmtId="0" fontId="12" fillId="3" borderId="0" xfId="0" applyFont="1" applyFill="1" applyBorder="1" applyAlignment="1" applyProtection="1">
      <alignment horizontal="left" wrapText="1" readingOrder="1"/>
    </xf>
    <xf numFmtId="0" fontId="5" fillId="3" borderId="0" xfId="0" applyFont="1" applyFill="1" applyBorder="1" applyAlignment="1" applyProtection="1">
      <alignment horizontal="center" vertical="top" wrapText="1" readingOrder="1"/>
    </xf>
    <xf numFmtId="0" fontId="5" fillId="3" borderId="0" xfId="0" applyFont="1" applyFill="1" applyBorder="1" applyAlignment="1" applyProtection="1">
      <alignment horizontal="right" vertical="top" wrapText="1" readingOrder="1"/>
    </xf>
    <xf numFmtId="0" fontId="6" fillId="3" borderId="0" xfId="0" applyFont="1" applyFill="1" applyBorder="1" applyAlignment="1" applyProtection="1">
      <alignment horizontal="center" vertical="top" wrapText="1" readingOrder="1"/>
    </xf>
    <xf numFmtId="0" fontId="11" fillId="3" borderId="0" xfId="0" applyFont="1" applyFill="1" applyBorder="1" applyAlignment="1" applyProtection="1">
      <alignment horizontal="left" vertical="top" wrapText="1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1080800</xdr:colOff>
      <xdr:row>51</xdr:row>
      <xdr:rowOff>0</xdr:rowOff>
    </xdr:from>
    <xdr:to>
      <xdr:col>6</xdr:col>
      <xdr:colOff>552450</xdr:colOff>
      <xdr:row>52</xdr:row>
      <xdr:rowOff>159501</xdr:rowOff>
    </xdr:to>
    <xdr:sp macro="" textlink="">
      <xdr:nvSpPr>
        <xdr:cNvPr id="2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42850" y="20134120"/>
          <a:ext cx="1957675" cy="359526"/>
        </a:xfrm>
        <a:prstGeom prst="rect">
          <a:avLst/>
        </a:prstGeom>
      </xdr:spPr>
    </xdr:sp>
    <xdr:clientData/>
  </xdr:twoCellAnchor>
  <xdr:oneCellAnchor>
    <xdr:from>
      <xdr:col>2</xdr:col>
      <xdr:colOff>1080800</xdr:colOff>
      <xdr:row>55</xdr:row>
      <xdr:rowOff>0</xdr:rowOff>
    </xdr:from>
    <xdr:ext cx="2037050" cy="351906"/>
    <xdr:sp macro="" textlink="">
      <xdr:nvSpPr>
        <xdr:cNvPr id="3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42850" y="23117175"/>
          <a:ext cx="2037050" cy="351906"/>
        </a:xfrm>
        <a:prstGeom prst="rect">
          <a:avLst/>
        </a:prstGeom>
      </xdr:spPr>
    </xdr:sp>
    <xdr:clientData/>
  </xdr:oneCellAnchor>
  <xdr:oneCellAnchor>
    <xdr:from>
      <xdr:col>2</xdr:col>
      <xdr:colOff>1080800</xdr:colOff>
      <xdr:row>51</xdr:row>
      <xdr:rowOff>17320</xdr:rowOff>
    </xdr:from>
    <xdr:ext cx="1957675" cy="359526"/>
    <xdr:sp macro="" textlink="">
      <xdr:nvSpPr>
        <xdr:cNvPr id="4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42850" y="20324620"/>
          <a:ext cx="1957675" cy="359526"/>
        </a:xfrm>
        <a:prstGeom prst="rect">
          <a:avLst/>
        </a:prstGeom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2.%20&#1060;&#1053;&#1041;%202022-23&#1075;/1.&#1052;&#1080;&#1088;&#1058;&#1077;&#1082;/03.%20&#1089;.%20&#1057;&#1090;&#1088;&#1086;&#1075;&#1086;&#1085;&#1086;&#1074;&#1082;&#1072;%20&#1091;&#1083;.%20&#1051;&#1077;&#1095;&#1077;&#1073;&#1085;&#1072;&#1103;,%201&#1072;%20&#1057;&#1080;&#1084;&#1092;.%20&#1088;-&#1085;/&#1050;&#1086;&#1085;&#1090;&#1088;&#1072;&#1082;&#1090;%20&#1085;&#1072;%20&#1057;&#1052;&#1056;/&#1057;&#1052;&#1056;%20&#1087;&#1086;&#1074;&#1090;&#1086;&#1088;&#1085;&#1086;%20&#1080;&#1102;&#1085;&#1100;%202025/&#1053;&#1052;&#1062;&#1050;%203%20&#1082;&#1086;&#1090;&#1077;&#1083;%20&#1057;&#1090;&#1088;&#1086;&#1075;&#1086;&#1085;&#1086;&#1074;&#1082;&#1072;%203%20(&#1053;&#1054;&#1042;&#1040;&#1071;)%20-%20&#1053;&#1052;&#1062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МЦК 2 котел Строгоновка 2 - НМ"/>
    </sheetNames>
    <sheetDataSet>
      <sheetData sheetId="0" refreshError="1">
        <row r="30">
          <cell r="D30" t="str">
            <v>99.39%</v>
          </cell>
        </row>
        <row r="31">
          <cell r="D31" t="str">
            <v>99.69%</v>
          </cell>
        </row>
        <row r="32">
          <cell r="D32" t="str">
            <v>100.01%</v>
          </cell>
        </row>
        <row r="33">
          <cell r="D33" t="str">
            <v>101.01%</v>
          </cell>
        </row>
        <row r="34">
          <cell r="D34" t="str">
            <v>101.01%</v>
          </cell>
        </row>
        <row r="35">
          <cell r="D35" t="str">
            <v>101.01%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tabSelected="1" view="pageBreakPreview" topLeftCell="A15" zoomScaleSheetLayoutView="100" workbookViewId="0">
      <selection activeCell="Q19" sqref="Q19"/>
    </sheetView>
  </sheetViews>
  <sheetFormatPr defaultRowHeight="15" x14ac:dyDescent="0.25"/>
  <cols>
    <col min="1" max="1" width="4.5703125" customWidth="1"/>
    <col min="2" max="2" width="12.85546875" customWidth="1"/>
    <col min="3" max="3" width="22.85546875" customWidth="1"/>
    <col min="4" max="4" width="3.5703125" customWidth="1"/>
    <col min="5" max="5" width="7.28515625" customWidth="1"/>
    <col min="6" max="6" width="3.5703125" customWidth="1"/>
    <col min="7" max="7" width="16.85546875" customWidth="1"/>
    <col min="8" max="8" width="12" customWidth="1"/>
    <col min="9" max="9" width="20.7109375" customWidth="1"/>
    <col min="10" max="10" width="14.28515625" customWidth="1"/>
    <col min="11" max="11" width="22.140625" customWidth="1"/>
    <col min="12" max="12" width="12" bestFit="1" customWidth="1"/>
  </cols>
  <sheetData>
    <row r="1" spans="1:11" ht="18.75" customHeight="1" x14ac:dyDescent="0.25">
      <c r="A1" s="54" t="s">
        <v>44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8.75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6.7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ht="2.25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</row>
    <row r="6" spans="1:11" ht="18.75" customHeight="1" x14ac:dyDescent="0.25">
      <c r="A6" s="56" t="s">
        <v>31</v>
      </c>
      <c r="B6" s="56"/>
      <c r="C6" s="56"/>
      <c r="D6" s="56"/>
      <c r="E6" s="56"/>
      <c r="F6" s="56"/>
      <c r="G6" s="56"/>
      <c r="H6" s="56"/>
      <c r="I6" s="56"/>
      <c r="J6" s="56"/>
      <c r="K6" s="56"/>
    </row>
    <row r="7" spans="1:11" ht="18.75" customHeight="1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1" ht="18.7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</row>
    <row r="9" spans="1:11" ht="24.75" customHeight="1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ht="12.75" hidden="1" customHeight="1" x14ac:dyDescent="0.2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ht="15" hidden="1" customHeight="1" x14ac:dyDescent="0.25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</row>
    <row r="12" spans="1:11" ht="36.6" customHeight="1" x14ac:dyDescent="0.25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</row>
    <row r="13" spans="1:11" ht="15" customHeight="1" x14ac:dyDescent="0.25">
      <c r="A13" s="56" t="s">
        <v>33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</row>
    <row r="14" spans="1:11" ht="8.25" customHeight="1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</row>
    <row r="15" spans="1:11" ht="8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48" customHeight="1" x14ac:dyDescent="0.25">
      <c r="A16" s="37" t="s">
        <v>3</v>
      </c>
      <c r="B16" s="37"/>
      <c r="C16" s="37"/>
      <c r="D16" s="53" t="s">
        <v>73</v>
      </c>
      <c r="E16" s="53"/>
      <c r="F16" s="53"/>
      <c r="G16" s="53"/>
      <c r="H16" s="53"/>
      <c r="I16" s="53"/>
      <c r="J16" s="53"/>
      <c r="K16" s="53"/>
    </row>
    <row r="17" spans="1:12" ht="78" customHeight="1" x14ac:dyDescent="0.25">
      <c r="A17" s="37" t="s">
        <v>4</v>
      </c>
      <c r="B17" s="37"/>
      <c r="C17" s="37"/>
      <c r="D17" s="53" t="s">
        <v>56</v>
      </c>
      <c r="E17" s="53"/>
      <c r="F17" s="53"/>
      <c r="G17" s="53"/>
      <c r="H17" s="53"/>
      <c r="I17" s="53"/>
      <c r="J17" s="53"/>
      <c r="K17" s="53"/>
    </row>
    <row r="18" spans="1:12" ht="15.75" customHeight="1" x14ac:dyDescent="0.25">
      <c r="A18" s="37" t="s">
        <v>5</v>
      </c>
      <c r="B18" s="37"/>
      <c r="C18" s="37"/>
      <c r="D18" s="63">
        <v>45928</v>
      </c>
      <c r="E18" s="63"/>
      <c r="F18" s="63"/>
      <c r="G18" s="63"/>
      <c r="H18" s="63"/>
      <c r="I18" s="63"/>
      <c r="J18" s="63"/>
      <c r="K18" s="63"/>
    </row>
    <row r="19" spans="1:12" ht="15.75" x14ac:dyDescent="0.25">
      <c r="A19" s="64" t="s">
        <v>6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</row>
    <row r="20" spans="1:12" ht="15" customHeight="1" x14ac:dyDescent="0.25">
      <c r="A20" s="65" t="s">
        <v>7</v>
      </c>
      <c r="B20" s="60" t="s">
        <v>9</v>
      </c>
      <c r="C20" s="61"/>
      <c r="D20" s="61"/>
      <c r="E20" s="61"/>
      <c r="F20" s="62"/>
      <c r="G20" s="65" t="s">
        <v>45</v>
      </c>
      <c r="H20" s="65" t="s">
        <v>2</v>
      </c>
      <c r="I20" s="66" t="s">
        <v>46</v>
      </c>
      <c r="J20" s="65" t="s">
        <v>1</v>
      </c>
      <c r="K20" s="65" t="s">
        <v>0</v>
      </c>
    </row>
    <row r="21" spans="1:12" ht="105.75" customHeight="1" x14ac:dyDescent="0.25">
      <c r="A21" s="65"/>
      <c r="B21" s="60" t="s">
        <v>8</v>
      </c>
      <c r="C21" s="61"/>
      <c r="D21" s="61"/>
      <c r="E21" s="61"/>
      <c r="F21" s="62"/>
      <c r="G21" s="65"/>
      <c r="H21" s="65"/>
      <c r="I21" s="66"/>
      <c r="J21" s="65"/>
      <c r="K21" s="65"/>
    </row>
    <row r="22" spans="1:12" s="15" customFormat="1" x14ac:dyDescent="0.25">
      <c r="A22" s="16">
        <v>1</v>
      </c>
      <c r="B22" s="57">
        <v>2</v>
      </c>
      <c r="C22" s="58"/>
      <c r="D22" s="58"/>
      <c r="E22" s="58"/>
      <c r="F22" s="59"/>
      <c r="G22" s="16">
        <v>3</v>
      </c>
      <c r="H22" s="16">
        <v>4</v>
      </c>
      <c r="I22" s="16">
        <v>5</v>
      </c>
      <c r="J22" s="16">
        <v>6</v>
      </c>
      <c r="K22" s="16">
        <v>7</v>
      </c>
    </row>
    <row r="23" spans="1:12" s="15" customFormat="1" ht="15.75" x14ac:dyDescent="0.25">
      <c r="A23" s="16"/>
      <c r="B23" s="47" t="s">
        <v>35</v>
      </c>
      <c r="C23" s="48"/>
      <c r="D23" s="48"/>
      <c r="E23" s="48"/>
      <c r="F23" s="49"/>
      <c r="G23" s="20">
        <v>98.266670000000005</v>
      </c>
      <c r="H23" s="20">
        <v>1.0339</v>
      </c>
      <c r="I23" s="21">
        <f>G23*H23</f>
        <v>101.59791011300001</v>
      </c>
      <c r="J23" s="22">
        <v>1.0039</v>
      </c>
      <c r="K23" s="21">
        <f>I23*J23</f>
        <v>101.99414196244071</v>
      </c>
    </row>
    <row r="24" spans="1:12" s="15" customFormat="1" ht="15.75" x14ac:dyDescent="0.25">
      <c r="A24" s="16"/>
      <c r="B24" s="47" t="s">
        <v>36</v>
      </c>
      <c r="C24" s="48"/>
      <c r="D24" s="48"/>
      <c r="E24" s="48"/>
      <c r="F24" s="49"/>
      <c r="G24" s="20">
        <v>539.81527000000006</v>
      </c>
      <c r="H24" s="20">
        <v>1.0339</v>
      </c>
      <c r="I24" s="20">
        <f t="shared" ref="I24:I29" si="0">G24*H24</f>
        <v>558.11500765300013</v>
      </c>
      <c r="J24" s="22">
        <v>1.0039</v>
      </c>
      <c r="K24" s="21">
        <f t="shared" ref="K24:K29" si="1">I24*J24</f>
        <v>560.29165618284685</v>
      </c>
    </row>
    <row r="25" spans="1:12" s="15" customFormat="1" ht="15.75" x14ac:dyDescent="0.25">
      <c r="A25" s="16"/>
      <c r="B25" s="47" t="s">
        <v>37</v>
      </c>
      <c r="C25" s="48"/>
      <c r="D25" s="48"/>
      <c r="E25" s="48"/>
      <c r="F25" s="49"/>
      <c r="G25" s="23">
        <v>33209.584730000002</v>
      </c>
      <c r="H25" s="20">
        <v>1.0339</v>
      </c>
      <c r="I25" s="20">
        <f t="shared" si="0"/>
        <v>34335.389652347003</v>
      </c>
      <c r="J25" s="22">
        <v>1.0039</v>
      </c>
      <c r="K25" s="21">
        <f t="shared" si="1"/>
        <v>34469.29767199116</v>
      </c>
    </row>
    <row r="26" spans="1:12" s="15" customFormat="1" ht="15.75" x14ac:dyDescent="0.25">
      <c r="A26" s="16"/>
      <c r="B26" s="47" t="s">
        <v>38</v>
      </c>
      <c r="C26" s="48"/>
      <c r="D26" s="48"/>
      <c r="E26" s="48"/>
      <c r="F26" s="49"/>
      <c r="G26" s="24">
        <v>360.13202000000001</v>
      </c>
      <c r="H26" s="20">
        <v>1.0339</v>
      </c>
      <c r="I26" s="20">
        <f t="shared" si="0"/>
        <v>372.34049547800004</v>
      </c>
      <c r="J26" s="22">
        <v>1.0039</v>
      </c>
      <c r="K26" s="21">
        <f t="shared" si="1"/>
        <v>373.79262341036423</v>
      </c>
    </row>
    <row r="27" spans="1:12" s="15" customFormat="1" ht="30" customHeight="1" x14ac:dyDescent="0.25">
      <c r="A27" s="16"/>
      <c r="B27" s="47" t="s">
        <v>39</v>
      </c>
      <c r="C27" s="48"/>
      <c r="D27" s="48"/>
      <c r="E27" s="48"/>
      <c r="F27" s="49"/>
      <c r="G27" s="20">
        <v>16841.687419999998</v>
      </c>
      <c r="H27" s="20">
        <v>1.0339</v>
      </c>
      <c r="I27" s="20">
        <f t="shared" si="0"/>
        <v>17412.620623537998</v>
      </c>
      <c r="J27" s="22">
        <v>1.0039</v>
      </c>
      <c r="K27" s="21">
        <f t="shared" si="1"/>
        <v>17480.529843969794</v>
      </c>
    </row>
    <row r="28" spans="1:12" s="15" customFormat="1" ht="15.75" x14ac:dyDescent="0.25">
      <c r="A28" s="16"/>
      <c r="B28" s="47" t="s">
        <v>40</v>
      </c>
      <c r="C28" s="48"/>
      <c r="D28" s="48"/>
      <c r="E28" s="48"/>
      <c r="F28" s="49"/>
      <c r="G28" s="20">
        <v>1611.26442</v>
      </c>
      <c r="H28" s="20">
        <v>1.0339</v>
      </c>
      <c r="I28" s="20">
        <f t="shared" si="0"/>
        <v>1665.8862838380001</v>
      </c>
      <c r="J28" s="22">
        <v>1.0039</v>
      </c>
      <c r="K28" s="21">
        <f t="shared" si="1"/>
        <v>1672.3832403449683</v>
      </c>
    </row>
    <row r="29" spans="1:12" s="15" customFormat="1" ht="15.75" x14ac:dyDescent="0.25">
      <c r="A29" s="16"/>
      <c r="B29" s="47" t="s">
        <v>41</v>
      </c>
      <c r="C29" s="48"/>
      <c r="D29" s="48"/>
      <c r="E29" s="48"/>
      <c r="F29" s="49"/>
      <c r="G29" s="20">
        <v>100.95797</v>
      </c>
      <c r="H29" s="20">
        <v>1.0339</v>
      </c>
      <c r="I29" s="20">
        <f t="shared" si="0"/>
        <v>104.38044518300001</v>
      </c>
      <c r="J29" s="22">
        <v>1.0039</v>
      </c>
      <c r="K29" s="21">
        <f t="shared" si="1"/>
        <v>104.78752891921371</v>
      </c>
    </row>
    <row r="30" spans="1:12" s="15" customFormat="1" ht="15.75" x14ac:dyDescent="0.25">
      <c r="A30" s="16"/>
      <c r="B30" s="50" t="s">
        <v>42</v>
      </c>
      <c r="C30" s="51"/>
      <c r="D30" s="51"/>
      <c r="E30" s="51"/>
      <c r="F30" s="52"/>
      <c r="G30" s="21">
        <f>SUM(G23:G29)</f>
        <v>52761.708500000001</v>
      </c>
      <c r="H30" s="20"/>
      <c r="I30" s="21">
        <f>SUM(I23:I29)</f>
        <v>54550.330418150006</v>
      </c>
      <c r="J30" s="22"/>
      <c r="K30" s="21">
        <f>SUM(K23:K29)</f>
        <v>54763.076706780797</v>
      </c>
      <c r="L30" s="31"/>
    </row>
    <row r="31" spans="1:12" ht="15.75" x14ac:dyDescent="0.25">
      <c r="A31" s="4">
        <v>5</v>
      </c>
      <c r="B31" s="60" t="s">
        <v>10</v>
      </c>
      <c r="C31" s="61"/>
      <c r="D31" s="61"/>
      <c r="E31" s="61"/>
      <c r="F31" s="62"/>
      <c r="G31" s="25">
        <f>G30*0.2</f>
        <v>10552.341700000001</v>
      </c>
      <c r="H31" s="26"/>
      <c r="I31" s="25">
        <f>I30*0.2</f>
        <v>10910.066083630001</v>
      </c>
      <c r="J31" s="27"/>
      <c r="K31" s="25">
        <f>K30*0.2</f>
        <v>10952.615341356161</v>
      </c>
    </row>
    <row r="32" spans="1:12" s="1" customFormat="1" ht="15" customHeight="1" x14ac:dyDescent="0.25">
      <c r="A32" s="4">
        <v>6</v>
      </c>
      <c r="B32" s="34" t="s">
        <v>29</v>
      </c>
      <c r="C32" s="35"/>
      <c r="D32" s="35"/>
      <c r="E32" s="35"/>
      <c r="F32" s="36"/>
      <c r="G32" s="28">
        <f>G30+G31</f>
        <v>63314.050199999998</v>
      </c>
      <c r="H32" s="29"/>
      <c r="I32" s="28">
        <f>I30+I31</f>
        <v>65460.396501780007</v>
      </c>
      <c r="J32" s="30"/>
      <c r="K32" s="28">
        <f>K30+K31</f>
        <v>65715.69204813696</v>
      </c>
    </row>
    <row r="33" spans="1:9" x14ac:dyDescent="0.25">
      <c r="B33" t="s">
        <v>59</v>
      </c>
    </row>
    <row r="34" spans="1:9" x14ac:dyDescent="0.25">
      <c r="A34" s="1" t="s">
        <v>47</v>
      </c>
    </row>
    <row r="35" spans="1:9" x14ac:dyDescent="0.25">
      <c r="B35" s="43" t="s">
        <v>48</v>
      </c>
      <c r="C35" s="43"/>
      <c r="D35" s="43"/>
      <c r="E35" s="43"/>
      <c r="F35" s="43"/>
      <c r="G35" s="43"/>
      <c r="H35" s="2">
        <v>1.0062</v>
      </c>
    </row>
    <row r="36" spans="1:9" x14ac:dyDescent="0.25">
      <c r="B36" s="43" t="s">
        <v>49</v>
      </c>
      <c r="C36" s="43"/>
      <c r="D36" s="43"/>
      <c r="E36" s="43"/>
      <c r="F36" s="43"/>
      <c r="G36" s="43"/>
      <c r="H36" s="2">
        <v>1.0062</v>
      </c>
    </row>
    <row r="37" spans="1:9" x14ac:dyDescent="0.25">
      <c r="B37" s="43" t="s">
        <v>60</v>
      </c>
      <c r="C37" s="43"/>
      <c r="D37" s="43"/>
      <c r="E37" s="43"/>
      <c r="F37" s="43"/>
      <c r="G37" s="43"/>
      <c r="H37" s="33" t="str">
        <f>'[1]НМЦК 2 котел Строгоновка 2 - НМ'!D30</f>
        <v>99.39%</v>
      </c>
    </row>
    <row r="38" spans="1:9" x14ac:dyDescent="0.25">
      <c r="B38" s="43" t="s">
        <v>61</v>
      </c>
      <c r="C38" s="43"/>
      <c r="D38" s="43"/>
      <c r="E38" s="43"/>
      <c r="F38" s="43"/>
      <c r="G38" s="43"/>
      <c r="H38" s="33" t="str">
        <f>'[1]НМЦК 2 котел Строгоновка 2 - НМ'!D31</f>
        <v>99.69%</v>
      </c>
    </row>
    <row r="39" spans="1:9" x14ac:dyDescent="0.25">
      <c r="B39" s="43" t="s">
        <v>62</v>
      </c>
      <c r="C39" s="43"/>
      <c r="D39" s="43"/>
      <c r="E39" s="43"/>
      <c r="F39" s="43"/>
      <c r="G39" s="43"/>
      <c r="H39" s="33" t="str">
        <f>'[1]НМЦК 2 котел Строгоновка 2 - НМ'!D32</f>
        <v>100.01%</v>
      </c>
    </row>
    <row r="40" spans="1:9" x14ac:dyDescent="0.25">
      <c r="B40" s="43" t="s">
        <v>63</v>
      </c>
      <c r="C40" s="43"/>
      <c r="D40" s="43"/>
      <c r="E40" s="43"/>
      <c r="F40" s="43"/>
      <c r="G40" s="43"/>
      <c r="H40" s="33" t="str">
        <f>'[1]НМЦК 2 котел Строгоновка 2 - НМ'!D33</f>
        <v>101.01%</v>
      </c>
    </row>
    <row r="41" spans="1:9" x14ac:dyDescent="0.25">
      <c r="B41" s="43" t="s">
        <v>64</v>
      </c>
      <c r="C41" s="43"/>
      <c r="D41" s="43"/>
      <c r="E41" s="43"/>
      <c r="F41" s="43"/>
      <c r="G41" s="43"/>
      <c r="H41" s="33" t="str">
        <f>'[1]НМЦК 2 котел Строгоновка 2 - НМ'!D34</f>
        <v>101.01%</v>
      </c>
    </row>
    <row r="42" spans="1:9" x14ac:dyDescent="0.25">
      <c r="B42" s="43" t="s">
        <v>69</v>
      </c>
      <c r="C42" s="43"/>
      <c r="D42" s="43"/>
      <c r="E42" s="43"/>
      <c r="F42" s="43"/>
      <c r="G42" s="43"/>
      <c r="H42" s="33" t="str">
        <f>'[1]НМЦК 2 котел Строгоновка 2 - НМ'!D35</f>
        <v>101.01%</v>
      </c>
    </row>
    <row r="43" spans="1:9" x14ac:dyDescent="0.25">
      <c r="B43" s="43" t="s">
        <v>70</v>
      </c>
      <c r="C43" s="43"/>
      <c r="D43" s="43"/>
      <c r="E43" s="43"/>
      <c r="F43" s="43"/>
      <c r="G43" s="43"/>
      <c r="H43" s="33">
        <v>1.0101</v>
      </c>
    </row>
    <row r="44" spans="1:9" x14ac:dyDescent="0.25">
      <c r="B44" s="43" t="s">
        <v>71</v>
      </c>
      <c r="C44" s="43"/>
      <c r="D44" s="43"/>
      <c r="E44" s="43"/>
      <c r="F44" s="43"/>
      <c r="G44" s="43"/>
      <c r="H44" s="33">
        <v>1.0101</v>
      </c>
    </row>
    <row r="45" spans="1:9" x14ac:dyDescent="0.25">
      <c r="B45" s="44" t="s">
        <v>50</v>
      </c>
      <c r="C45" s="43"/>
      <c r="D45" s="43"/>
      <c r="E45" s="43"/>
      <c r="F45" s="43"/>
      <c r="G45" s="43"/>
      <c r="H45" s="2"/>
    </row>
    <row r="46" spans="1:9" ht="31.15" customHeight="1" x14ac:dyDescent="0.25">
      <c r="B46" s="43" t="s">
        <v>72</v>
      </c>
      <c r="C46" s="43"/>
      <c r="D46" s="43"/>
      <c r="E46" s="43"/>
      <c r="F46" s="43"/>
      <c r="G46" s="43"/>
      <c r="H46" s="2"/>
      <c r="I46">
        <v>1.0339</v>
      </c>
    </row>
    <row r="47" spans="1:9" x14ac:dyDescent="0.25">
      <c r="A47" t="s">
        <v>12</v>
      </c>
      <c r="B47" s="1" t="s">
        <v>65</v>
      </c>
      <c r="H47" s="18"/>
    </row>
    <row r="48" spans="1:9" x14ac:dyDescent="0.25">
      <c r="A48" t="s">
        <v>13</v>
      </c>
      <c r="B48" s="1" t="s">
        <v>30</v>
      </c>
      <c r="H48" s="2"/>
    </row>
    <row r="49" spans="1:11" x14ac:dyDescent="0.25">
      <c r="B49" s="1" t="s">
        <v>57</v>
      </c>
      <c r="H49" s="2"/>
    </row>
    <row r="50" spans="1:11" x14ac:dyDescent="0.25">
      <c r="B50" s="1"/>
      <c r="H50" s="19">
        <v>1</v>
      </c>
    </row>
    <row r="51" spans="1:11" x14ac:dyDescent="0.25">
      <c r="C51" t="s">
        <v>51</v>
      </c>
      <c r="H51" s="9">
        <v>1.048</v>
      </c>
    </row>
    <row r="52" spans="1:11" ht="16.149999999999999" customHeight="1" x14ac:dyDescent="0.25">
      <c r="B52" s="42" t="s">
        <v>53</v>
      </c>
      <c r="C52" s="42"/>
      <c r="D52" t="s">
        <v>52</v>
      </c>
      <c r="F52" t="s">
        <v>11</v>
      </c>
      <c r="G52" s="13">
        <v>1.0039</v>
      </c>
    </row>
    <row r="53" spans="1:11" ht="20.45" customHeight="1" x14ac:dyDescent="0.25">
      <c r="B53" s="45" t="s">
        <v>55</v>
      </c>
      <c r="C53" s="46"/>
      <c r="D53" s="46"/>
      <c r="E53" s="46"/>
      <c r="F53" s="46"/>
      <c r="G53" s="46"/>
    </row>
    <row r="54" spans="1:11" x14ac:dyDescent="0.25">
      <c r="B54" s="10" t="s">
        <v>54</v>
      </c>
      <c r="C54" t="s">
        <v>58</v>
      </c>
      <c r="D54" s="3" t="s">
        <v>11</v>
      </c>
      <c r="F54" s="6" t="s">
        <v>11</v>
      </c>
      <c r="G54" s="13">
        <v>1.0039</v>
      </c>
    </row>
    <row r="56" spans="1:11" x14ac:dyDescent="0.25">
      <c r="A56" s="38" t="s">
        <v>15</v>
      </c>
      <c r="B56" s="39"/>
      <c r="C56" s="39"/>
      <c r="D56" s="39"/>
      <c r="E56" s="39"/>
      <c r="F56" s="14" t="s">
        <v>11</v>
      </c>
      <c r="G56" s="41"/>
      <c r="H56" s="41"/>
      <c r="I56" s="17">
        <f>G54</f>
        <v>1.0039</v>
      </c>
    </row>
    <row r="57" spans="1:11" ht="15.75" x14ac:dyDescent="0.25">
      <c r="A57" s="37" t="s">
        <v>14</v>
      </c>
      <c r="B57" s="37"/>
      <c r="C57" s="37"/>
      <c r="D57" s="10"/>
    </row>
    <row r="58" spans="1:11" x14ac:dyDescent="0.25">
      <c r="A58" s="32"/>
      <c r="B58" s="40" t="s">
        <v>66</v>
      </c>
      <c r="C58" s="40"/>
      <c r="D58" s="40"/>
      <c r="E58" s="40"/>
      <c r="F58" s="40"/>
      <c r="G58" s="40"/>
      <c r="H58" s="40"/>
      <c r="I58" s="40"/>
      <c r="J58" s="40"/>
      <c r="K58" s="40"/>
    </row>
    <row r="59" spans="1:11" x14ac:dyDescent="0.25">
      <c r="A59" s="7"/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6" spans="8:8" x14ac:dyDescent="0.25">
      <c r="H66" s="5"/>
    </row>
  </sheetData>
  <mergeCells count="47">
    <mergeCell ref="B44:G44"/>
    <mergeCell ref="B42:G42"/>
    <mergeCell ref="B43:G43"/>
    <mergeCell ref="B22:F22"/>
    <mergeCell ref="B31:F31"/>
    <mergeCell ref="B23:F23"/>
    <mergeCell ref="B24:F24"/>
    <mergeCell ref="A18:C18"/>
    <mergeCell ref="D18:K18"/>
    <mergeCell ref="A19:K19"/>
    <mergeCell ref="A20:A21"/>
    <mergeCell ref="G20:G21"/>
    <mergeCell ref="H20:H21"/>
    <mergeCell ref="I20:I21"/>
    <mergeCell ref="J20:J21"/>
    <mergeCell ref="K20:K21"/>
    <mergeCell ref="B20:F20"/>
    <mergeCell ref="B21:F21"/>
    <mergeCell ref="B25:F25"/>
    <mergeCell ref="A17:C17"/>
    <mergeCell ref="D17:K17"/>
    <mergeCell ref="A1:K4"/>
    <mergeCell ref="A6:K12"/>
    <mergeCell ref="A13:K14"/>
    <mergeCell ref="A16:C16"/>
    <mergeCell ref="D16:K16"/>
    <mergeCell ref="B26:F26"/>
    <mergeCell ref="B27:F27"/>
    <mergeCell ref="B28:F28"/>
    <mergeCell ref="B29:F29"/>
    <mergeCell ref="B30:F30"/>
    <mergeCell ref="B32:F32"/>
    <mergeCell ref="A57:C57"/>
    <mergeCell ref="A56:E56"/>
    <mergeCell ref="B58:K58"/>
    <mergeCell ref="G56:H56"/>
    <mergeCell ref="B52:C52"/>
    <mergeCell ref="B36:G36"/>
    <mergeCell ref="B35:G35"/>
    <mergeCell ref="B45:G45"/>
    <mergeCell ref="B46:G46"/>
    <mergeCell ref="B53:G53"/>
    <mergeCell ref="B37:G37"/>
    <mergeCell ref="B38:G38"/>
    <mergeCell ref="B39:G39"/>
    <mergeCell ref="B40:G40"/>
    <mergeCell ref="B41:G41"/>
  </mergeCells>
  <pageMargins left="0.70866141732283472" right="0.19685039370078741" top="0.74803149606299213" bottom="0.74803149606299213" header="0.31496062992125984" footer="0.31496062992125984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workbookViewId="0">
      <selection activeCell="I18" sqref="I18"/>
    </sheetView>
  </sheetViews>
  <sheetFormatPr defaultRowHeight="15" x14ac:dyDescent="0.25"/>
  <cols>
    <col min="11" max="11" width="2.5703125" customWidth="1"/>
    <col min="12" max="14" width="8.85546875" hidden="1" customWidth="1"/>
  </cols>
  <sheetData>
    <row r="1" spans="1:14" x14ac:dyDescent="0.25">
      <c r="A1" s="78" t="s">
        <v>16</v>
      </c>
      <c r="B1" s="78" t="s">
        <v>16</v>
      </c>
      <c r="C1" s="78" t="s">
        <v>16</v>
      </c>
      <c r="D1" s="78" t="s">
        <v>16</v>
      </c>
      <c r="E1" s="78" t="s">
        <v>16</v>
      </c>
      <c r="F1" s="78" t="s">
        <v>16</v>
      </c>
      <c r="G1" s="78" t="s">
        <v>16</v>
      </c>
      <c r="H1" s="78" t="s">
        <v>16</v>
      </c>
      <c r="I1" s="78" t="s">
        <v>16</v>
      </c>
      <c r="J1" s="78" t="s">
        <v>16</v>
      </c>
      <c r="K1" s="78" t="s">
        <v>16</v>
      </c>
      <c r="L1" s="78" t="s">
        <v>16</v>
      </c>
      <c r="M1" s="78" t="s">
        <v>16</v>
      </c>
      <c r="N1" s="78" t="s">
        <v>16</v>
      </c>
    </row>
    <row r="2" spans="1:14" ht="40.9" customHeight="1" x14ac:dyDescent="0.25">
      <c r="A2" s="79" t="s">
        <v>17</v>
      </c>
      <c r="B2" s="79" t="s">
        <v>17</v>
      </c>
      <c r="C2" s="79" t="s">
        <v>17</v>
      </c>
      <c r="D2" s="79" t="s">
        <v>17</v>
      </c>
      <c r="E2" s="79" t="s">
        <v>17</v>
      </c>
      <c r="F2" s="79" t="s">
        <v>17</v>
      </c>
      <c r="G2" s="79" t="s">
        <v>17</v>
      </c>
      <c r="H2" s="79" t="s">
        <v>17</v>
      </c>
      <c r="I2" s="79" t="s">
        <v>17</v>
      </c>
      <c r="J2" s="79" t="s">
        <v>17</v>
      </c>
      <c r="K2" s="79" t="s">
        <v>17</v>
      </c>
      <c r="L2" s="79" t="s">
        <v>17</v>
      </c>
      <c r="M2" s="79" t="s">
        <v>17</v>
      </c>
      <c r="N2" s="79" t="s">
        <v>17</v>
      </c>
    </row>
    <row r="3" spans="1:14" ht="52.9" customHeight="1" x14ac:dyDescent="0.25">
      <c r="A3" s="72" t="s">
        <v>68</v>
      </c>
      <c r="B3" s="72" t="s">
        <v>18</v>
      </c>
      <c r="C3" s="72" t="s">
        <v>18</v>
      </c>
      <c r="D3" s="72" t="s">
        <v>18</v>
      </c>
      <c r="E3" s="72" t="s">
        <v>18</v>
      </c>
      <c r="F3" s="72" t="s">
        <v>18</v>
      </c>
      <c r="G3" s="72" t="s">
        <v>18</v>
      </c>
      <c r="H3" s="72" t="s">
        <v>18</v>
      </c>
      <c r="I3" s="72" t="s">
        <v>18</v>
      </c>
      <c r="J3" s="72" t="s">
        <v>18</v>
      </c>
      <c r="K3" s="72" t="s">
        <v>18</v>
      </c>
      <c r="L3" s="72" t="s">
        <v>18</v>
      </c>
      <c r="M3" s="72" t="s">
        <v>18</v>
      </c>
      <c r="N3" s="72" t="s">
        <v>18</v>
      </c>
    </row>
    <row r="4" spans="1:14" ht="19.899999999999999" customHeight="1" x14ac:dyDescent="0.25">
      <c r="A4" s="80" t="s">
        <v>27</v>
      </c>
      <c r="B4" s="69" t="s">
        <v>19</v>
      </c>
      <c r="C4" s="69" t="s">
        <v>19</v>
      </c>
      <c r="D4" s="69" t="s">
        <v>19</v>
      </c>
      <c r="E4" s="69" t="s">
        <v>19</v>
      </c>
      <c r="F4" s="69" t="s">
        <v>19</v>
      </c>
      <c r="G4" s="69" t="s">
        <v>19</v>
      </c>
      <c r="H4" s="69" t="s">
        <v>19</v>
      </c>
      <c r="I4" s="69" t="s">
        <v>19</v>
      </c>
      <c r="J4" s="69" t="s">
        <v>19</v>
      </c>
      <c r="K4" s="69" t="s">
        <v>19</v>
      </c>
      <c r="L4" s="69" t="s">
        <v>19</v>
      </c>
      <c r="M4" s="69" t="s">
        <v>19</v>
      </c>
      <c r="N4" s="69" t="s">
        <v>19</v>
      </c>
    </row>
    <row r="5" spans="1:14" ht="39" customHeight="1" x14ac:dyDescent="0.25">
      <c r="A5" s="70" t="s">
        <v>67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4" x14ac:dyDescent="0.25">
      <c r="A6" s="77" t="s">
        <v>20</v>
      </c>
      <c r="B6" s="77" t="s">
        <v>20</v>
      </c>
      <c r="C6" s="77" t="s">
        <v>20</v>
      </c>
      <c r="D6" s="77" t="s">
        <v>20</v>
      </c>
      <c r="E6" s="77" t="s">
        <v>20</v>
      </c>
      <c r="F6" s="77" t="s">
        <v>20</v>
      </c>
      <c r="G6" s="77" t="s">
        <v>20</v>
      </c>
      <c r="H6" s="77" t="s">
        <v>20</v>
      </c>
      <c r="I6" s="77" t="s">
        <v>20</v>
      </c>
      <c r="J6" s="77" t="s">
        <v>20</v>
      </c>
      <c r="K6" s="77" t="s">
        <v>20</v>
      </c>
      <c r="L6" s="77" t="s">
        <v>20</v>
      </c>
      <c r="M6" s="77" t="s">
        <v>20</v>
      </c>
      <c r="N6" s="77" t="s">
        <v>20</v>
      </c>
    </row>
    <row r="7" spans="1:14" x14ac:dyDescent="0.25">
      <c r="A7" s="69" t="s">
        <v>21</v>
      </c>
      <c r="B7" s="69" t="s">
        <v>21</v>
      </c>
      <c r="C7" s="69" t="s">
        <v>21</v>
      </c>
      <c r="D7" s="69" t="s">
        <v>21</v>
      </c>
      <c r="E7" s="69" t="s">
        <v>21</v>
      </c>
      <c r="F7" s="69" t="s">
        <v>21</v>
      </c>
      <c r="G7" s="69" t="s">
        <v>21</v>
      </c>
      <c r="H7" s="69" t="s">
        <v>21</v>
      </c>
      <c r="I7" s="69" t="s">
        <v>21</v>
      </c>
      <c r="J7" s="69" t="s">
        <v>21</v>
      </c>
      <c r="K7" s="69" t="s">
        <v>21</v>
      </c>
      <c r="L7" s="69" t="s">
        <v>21</v>
      </c>
      <c r="M7" s="69" t="s">
        <v>21</v>
      </c>
      <c r="N7" s="69" t="s">
        <v>21</v>
      </c>
    </row>
    <row r="8" spans="1:14" ht="39.6" customHeight="1" x14ac:dyDescent="0.25">
      <c r="A8" s="70" t="s">
        <v>32</v>
      </c>
      <c r="B8" s="71" t="s">
        <v>22</v>
      </c>
      <c r="C8" s="71" t="s">
        <v>22</v>
      </c>
      <c r="D8" s="71" t="s">
        <v>22</v>
      </c>
      <c r="E8" s="71" t="s">
        <v>22</v>
      </c>
      <c r="F8" s="71" t="s">
        <v>22</v>
      </c>
      <c r="G8" s="71" t="s">
        <v>22</v>
      </c>
      <c r="H8" s="71" t="s">
        <v>22</v>
      </c>
      <c r="I8" s="71" t="s">
        <v>22</v>
      </c>
      <c r="J8" s="71" t="s">
        <v>22</v>
      </c>
      <c r="K8" s="71" t="s">
        <v>22</v>
      </c>
      <c r="L8" s="71" t="s">
        <v>22</v>
      </c>
      <c r="M8" s="71" t="s">
        <v>22</v>
      </c>
      <c r="N8" s="71" t="s">
        <v>22</v>
      </c>
    </row>
    <row r="9" spans="1:14" ht="41.45" customHeight="1" x14ac:dyDescent="0.25">
      <c r="A9" s="72" t="s">
        <v>23</v>
      </c>
      <c r="B9" s="72" t="s">
        <v>23</v>
      </c>
      <c r="C9" s="72" t="s">
        <v>23</v>
      </c>
      <c r="D9" s="72" t="s">
        <v>23</v>
      </c>
      <c r="E9" s="72" t="s">
        <v>23</v>
      </c>
      <c r="F9" s="72" t="s">
        <v>23</v>
      </c>
      <c r="G9" s="72" t="s">
        <v>23</v>
      </c>
      <c r="H9" s="72" t="s">
        <v>23</v>
      </c>
      <c r="I9" s="72" t="s">
        <v>23</v>
      </c>
      <c r="J9" s="72" t="s">
        <v>23</v>
      </c>
      <c r="K9" s="72" t="s">
        <v>23</v>
      </c>
      <c r="L9" s="72" t="s">
        <v>23</v>
      </c>
      <c r="M9" s="72" t="s">
        <v>23</v>
      </c>
      <c r="N9" s="72" t="s">
        <v>23</v>
      </c>
    </row>
    <row r="10" spans="1:14" ht="25.9" customHeight="1" x14ac:dyDescent="0.25">
      <c r="A10" s="73" t="s">
        <v>28</v>
      </c>
      <c r="B10" s="73" t="s">
        <v>24</v>
      </c>
      <c r="C10" s="73" t="s">
        <v>24</v>
      </c>
      <c r="D10" s="73" t="s">
        <v>24</v>
      </c>
      <c r="N10" s="8"/>
    </row>
    <row r="11" spans="1:14" ht="30.75" customHeight="1" x14ac:dyDescent="0.25">
      <c r="A11" s="76" t="s">
        <v>43</v>
      </c>
      <c r="B11" s="76"/>
      <c r="C11" s="76"/>
      <c r="D11" s="76"/>
      <c r="N11" s="8"/>
    </row>
    <row r="12" spans="1:14" ht="15" customHeight="1" x14ac:dyDescent="0.25">
      <c r="A12" s="76"/>
      <c r="B12" s="76"/>
      <c r="C12" s="76"/>
      <c r="D12" s="76"/>
    </row>
    <row r="13" spans="1:14" ht="15" customHeight="1" x14ac:dyDescent="0.25">
      <c r="A13" s="76"/>
      <c r="B13" s="76"/>
      <c r="C13" s="76"/>
      <c r="D13" s="76"/>
      <c r="E13" s="74"/>
      <c r="F13" s="74" t="s">
        <v>22</v>
      </c>
      <c r="G13" s="74" t="s">
        <v>22</v>
      </c>
      <c r="H13" s="74" t="s">
        <v>22</v>
      </c>
      <c r="I13" s="75" t="s">
        <v>34</v>
      </c>
      <c r="J13" s="75" t="s">
        <v>22</v>
      </c>
      <c r="K13" s="75" t="s">
        <v>22</v>
      </c>
      <c r="L13" s="75" t="s">
        <v>22</v>
      </c>
      <c r="M13" s="75" t="s">
        <v>22</v>
      </c>
    </row>
    <row r="14" spans="1:14" ht="15" customHeight="1" x14ac:dyDescent="0.25">
      <c r="A14" s="76"/>
      <c r="B14" s="76"/>
      <c r="C14" s="76"/>
      <c r="D14" s="76"/>
      <c r="E14" s="67" t="s">
        <v>25</v>
      </c>
      <c r="F14" s="67" t="s">
        <v>25</v>
      </c>
      <c r="G14" s="67" t="s">
        <v>25</v>
      </c>
      <c r="H14" s="67" t="s">
        <v>25</v>
      </c>
      <c r="I14" s="68" t="s">
        <v>26</v>
      </c>
      <c r="J14" s="68" t="s">
        <v>26</v>
      </c>
      <c r="K14" s="68" t="s">
        <v>26</v>
      </c>
      <c r="L14" s="68" t="s">
        <v>26</v>
      </c>
      <c r="M14" s="68" t="s">
        <v>26</v>
      </c>
    </row>
  </sheetData>
  <mergeCells count="15">
    <mergeCell ref="A6:N6"/>
    <mergeCell ref="A1:N1"/>
    <mergeCell ref="A2:N2"/>
    <mergeCell ref="A3:N3"/>
    <mergeCell ref="A4:N4"/>
    <mergeCell ref="A5:N5"/>
    <mergeCell ref="E14:H14"/>
    <mergeCell ref="I14:M14"/>
    <mergeCell ref="A7:N7"/>
    <mergeCell ref="A8:N8"/>
    <mergeCell ref="A9:N9"/>
    <mergeCell ref="A10:D10"/>
    <mergeCell ref="E13:H13"/>
    <mergeCell ref="I13:M13"/>
    <mergeCell ref="A11:D14"/>
  </mergeCells>
  <pageMargins left="0.7" right="0.7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 16.2024</vt:lpstr>
      <vt:lpstr>Протокол НМЦК</vt:lpstr>
      <vt:lpstr>'НМЦК 16.2024'!Область_печати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Богатырёва Анастасия Андреевна</cp:lastModifiedBy>
  <cp:lastPrinted>2025-09-29T07:26:52Z</cp:lastPrinted>
  <dcterms:created xsi:type="dcterms:W3CDTF">2021-03-25T06:47:34Z</dcterms:created>
  <dcterms:modified xsi:type="dcterms:W3CDTF">2025-10-15T11:24:34Z</dcterms:modified>
</cp:coreProperties>
</file>