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закупки_2022_РЕГПОРЯДОК 44-ФЗ\8. транспортное средство с краном манипулятором - 3 ед. декабрь\"/>
    </mc:Choice>
  </mc:AlternateContent>
  <bookViews>
    <workbookView xWindow="0" yWindow="0" windowWidth="28635" windowHeight="12330"/>
  </bookViews>
  <sheets>
    <sheet name="КМУ" sheetId="6" r:id="rId1"/>
  </sheets>
  <definedNames>
    <definedName name="_xlnm.Print_Area" localSheetId="0">КМУ!$A$1:$K$17</definedName>
  </definedNames>
  <calcPr calcId="162913"/>
</workbook>
</file>

<file path=xl/calcChain.xml><?xml version="1.0" encoding="utf-8"?>
<calcChain xmlns="http://schemas.openxmlformats.org/spreadsheetml/2006/main">
  <c r="I8" i="6" l="1"/>
  <c r="H8" i="6"/>
  <c r="K8" i="6" s="1"/>
  <c r="K9" i="6" s="1"/>
  <c r="C4" i="6" s="1"/>
  <c r="J8" i="6" l="1"/>
</calcChain>
</file>

<file path=xl/sharedStrings.xml><?xml version="1.0" encoding="utf-8"?>
<sst xmlns="http://schemas.openxmlformats.org/spreadsheetml/2006/main" count="26" uniqueCount="26">
  <si>
    <t>Основные характеристики объекта закупки</t>
  </si>
  <si>
    <t>Характеристики ценовой информации</t>
  </si>
  <si>
    <t>ед. измерения</t>
  </si>
  <si>
    <t>Количество (объем) продукции</t>
  </si>
  <si>
    <t xml:space="preserve">Среднее квадратичное отклонение </t>
  </si>
  <si>
    <t xml:space="preserve">коэффициент вариации цен         V (%)                    (не должен превышать 33%) </t>
  </si>
  <si>
    <t>Средняя арифметическая величина цены единицы продукции изм. с округлением (руб.)</t>
  </si>
  <si>
    <t>Наименование, ГОСТ и технические характеристики согласно технического задания</t>
  </si>
  <si>
    <t>ИТОГО:</t>
  </si>
  <si>
    <t xml:space="preserve">Цена единицы продукции, указанная в источнике №1, (руб.) </t>
  </si>
  <si>
    <t xml:space="preserve">Цена единицы продукции, указанная в источнике №2, (руб.) </t>
  </si>
  <si>
    <t xml:space="preserve">Цена единицы продукции, указанная в источнике №3, (руб.) </t>
  </si>
  <si>
    <t>шт.</t>
  </si>
  <si>
    <t>Обоснование начальной (максимальной) цены Контракта
ОПИСАНИЕ ПРЕДМЕТА/НАИМЕНОВАНИЯ ЗАКУПКИ</t>
  </si>
  <si>
    <t xml:space="preserve">Используемый метод определения НМЦК с обоснованием: </t>
  </si>
  <si>
    <t>Расчет НМЦК</t>
  </si>
  <si>
    <t xml:space="preserve">Дата подготовки обоснования НМЦК: </t>
  </si>
  <si>
    <t>НМЦК с учетом округления цены за единицу (руб.)</t>
  </si>
  <si>
    <t xml:space="preserve">Расчет начальной (максимальной) цены Контракта методом сопоставимых рыночных цен (анализа рынка) </t>
  </si>
  <si>
    <t>Транспортное средство, оснащенное краном-манипулятором</t>
  </si>
  <si>
    <t>Номер исходящего запроса:  №43-3/13438 от 30.11.2022 г.</t>
  </si>
  <si>
    <t>Входящий  номер коммерческого предложения, источник №1 814/13438/бн от 08.12.2022 на 4 л.;</t>
  </si>
  <si>
    <t>Входящий  номер коммерческого предложения, источник №2 815/13438/бн от 08.12.2022 на 2 л.;</t>
  </si>
  <si>
    <t>Входящий  номер коммерческого предложения, источник №1 814/13438/бн от 08.12.2022 на 2 л.;</t>
  </si>
  <si>
    <t xml:space="preserve">Приложение №1 к Извещению Раздел I. </t>
  </si>
  <si>
    <t>Метод сопоставимых рыночных цен (анализа рынка)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</si>
</sst>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24" x14ac:knownFonts="1"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</cellStyleXfs>
  <cellXfs count="43">
    <xf numFmtId="0" fontId="0" fillId="0" borderId="0" xfId="0"/>
    <xf numFmtId="0" fontId="18" fillId="0" borderId="10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9" fillId="0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horizontal="center" vertical="center"/>
    </xf>
    <xf numFmtId="4" fontId="19" fillId="0" borderId="10" xfId="0" applyNumberFormat="1" applyFont="1" applyBorder="1" applyAlignment="1">
      <alignment horizontal="right" vertical="center"/>
    </xf>
    <xf numFmtId="4" fontId="19" fillId="0" borderId="10" xfId="0" applyNumberFormat="1" applyFont="1" applyBorder="1"/>
    <xf numFmtId="0" fontId="20" fillId="0" borderId="10" xfId="0" applyFont="1" applyFill="1" applyBorder="1" applyAlignment="1">
      <alignment horizontal="center" vertical="top" wrapText="1"/>
    </xf>
    <xf numFmtId="4" fontId="20" fillId="0" borderId="10" xfId="0" applyNumberFormat="1" applyFont="1" applyFill="1" applyBorder="1" applyAlignment="1">
      <alignment horizontal="right" vertical="center"/>
    </xf>
    <xf numFmtId="0" fontId="18" fillId="0" borderId="15" xfId="0" applyFont="1" applyBorder="1" applyAlignment="1">
      <alignment horizontal="center" vertical="top" wrapText="1"/>
    </xf>
    <xf numFmtId="0" fontId="18" fillId="0" borderId="1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2" fillId="0" borderId="10" xfId="0" applyNumberFormat="1" applyFont="1" applyBorder="1" applyAlignment="1">
      <alignment horizontal="center" vertical="center" wrapText="1"/>
    </xf>
    <xf numFmtId="165" fontId="18" fillId="33" borderId="10" xfId="42" applyNumberFormat="1" applyFont="1" applyFill="1" applyBorder="1" applyAlignment="1">
      <alignment horizontal="center" vertical="center" wrapText="1"/>
    </xf>
    <xf numFmtId="165" fontId="18" fillId="0" borderId="10" xfId="4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0" fillId="0" borderId="0" xfId="0" applyFont="1" applyFill="1"/>
    <xf numFmtId="0" fontId="18" fillId="33" borderId="12" xfId="0" applyFont="1" applyFill="1" applyBorder="1" applyAlignment="1">
      <alignment horizontal="left" vertical="center"/>
    </xf>
    <xf numFmtId="14" fontId="18" fillId="33" borderId="11" xfId="0" applyNumberFormat="1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0" fontId="0" fillId="0" borderId="13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19" fillId="0" borderId="11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165" fontId="18" fillId="0" borderId="11" xfId="43" applyFont="1" applyBorder="1" applyAlignment="1">
      <alignment horizontal="left" vertical="center"/>
    </xf>
    <xf numFmtId="165" fontId="18" fillId="0" borderId="13" xfId="43" applyFont="1" applyBorder="1" applyAlignment="1">
      <alignment horizontal="left" vertical="center"/>
    </xf>
    <xf numFmtId="165" fontId="18" fillId="0" borderId="12" xfId="43" applyFont="1" applyBorder="1" applyAlignment="1">
      <alignment horizontal="left" vertical="center"/>
    </xf>
    <xf numFmtId="0" fontId="18" fillId="0" borderId="16" xfId="0" applyFont="1" applyBorder="1" applyAlignment="1">
      <alignment horizontal="center" wrapText="1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" xfId="42" builtinId="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3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view="pageBreakPreview" zoomScaleNormal="100" zoomScaleSheetLayoutView="100" workbookViewId="0">
      <selection activeCell="C4" sqref="C4:K4"/>
    </sheetView>
  </sheetViews>
  <sheetFormatPr defaultRowHeight="15" x14ac:dyDescent="0.25"/>
  <cols>
    <col min="1" max="1" width="6.140625" customWidth="1"/>
    <col min="2" max="2" width="64" customWidth="1"/>
    <col min="3" max="3" width="9.42578125" customWidth="1"/>
    <col min="4" max="4" width="11.42578125" bestFit="1" customWidth="1"/>
    <col min="5" max="5" width="21.7109375" customWidth="1"/>
    <col min="6" max="7" width="22.140625" customWidth="1"/>
    <col min="8" max="8" width="20.28515625" customWidth="1"/>
    <col min="9" max="9" width="17.140625" customWidth="1"/>
    <col min="10" max="10" width="14.7109375" bestFit="1" customWidth="1"/>
    <col min="11" max="11" width="17.5703125" customWidth="1"/>
  </cols>
  <sheetData>
    <row r="1" spans="1:11" ht="43.5" customHeight="1" x14ac:dyDescent="0.3">
      <c r="A1" s="42" t="s">
        <v>13</v>
      </c>
      <c r="B1" s="42"/>
      <c r="C1" s="42"/>
      <c r="D1" s="42"/>
      <c r="E1" s="42"/>
      <c r="F1" s="42"/>
      <c r="G1" s="42"/>
      <c r="H1" s="42"/>
      <c r="I1" s="42"/>
      <c r="J1" s="42" t="s">
        <v>24</v>
      </c>
      <c r="K1" s="42"/>
    </row>
    <row r="2" spans="1:11" ht="18.75" x14ac:dyDescent="0.3">
      <c r="A2" s="20" t="s">
        <v>0</v>
      </c>
      <c r="B2" s="21"/>
      <c r="C2" s="29" t="s">
        <v>7</v>
      </c>
      <c r="D2" s="30"/>
      <c r="E2" s="30"/>
      <c r="F2" s="30"/>
      <c r="G2" s="30"/>
      <c r="H2" s="30"/>
      <c r="I2" s="30"/>
      <c r="J2" s="30"/>
      <c r="K2" s="31"/>
    </row>
    <row r="3" spans="1:11" ht="18.75" x14ac:dyDescent="0.25">
      <c r="A3" s="32" t="s">
        <v>14</v>
      </c>
      <c r="B3" s="33"/>
      <c r="C3" s="34" t="s">
        <v>25</v>
      </c>
      <c r="D3" s="35"/>
      <c r="E3" s="35"/>
      <c r="F3" s="35"/>
      <c r="G3" s="35"/>
      <c r="H3" s="35"/>
      <c r="I3" s="35"/>
      <c r="J3" s="35"/>
      <c r="K3" s="36"/>
    </row>
    <row r="4" spans="1:11" ht="18.75" x14ac:dyDescent="0.3">
      <c r="A4" s="37" t="s">
        <v>15</v>
      </c>
      <c r="B4" s="38"/>
      <c r="C4" s="39" t="str">
        <f>K9&amp;" руб. (расчет приложен в виде отдельной таблицы)"</f>
        <v>38159000.01 руб. (расчет приложен в виде отдельной таблицы)</v>
      </c>
      <c r="D4" s="40"/>
      <c r="E4" s="40"/>
      <c r="F4" s="40"/>
      <c r="G4" s="40"/>
      <c r="H4" s="40"/>
      <c r="I4" s="40"/>
      <c r="J4" s="40"/>
      <c r="K4" s="41"/>
    </row>
    <row r="5" spans="1:11" ht="18.75" x14ac:dyDescent="0.25">
      <c r="A5" s="20" t="s">
        <v>16</v>
      </c>
      <c r="B5" s="21"/>
      <c r="C5" s="18">
        <v>44903</v>
      </c>
      <c r="D5" s="19"/>
      <c r="E5" s="19"/>
      <c r="F5" s="19"/>
      <c r="G5" s="19"/>
      <c r="H5" s="19"/>
      <c r="I5" s="19"/>
      <c r="J5" s="19"/>
      <c r="K5" s="17"/>
    </row>
    <row r="6" spans="1:11" ht="18.75" x14ac:dyDescent="0.25">
      <c r="A6" s="22" t="s">
        <v>18</v>
      </c>
      <c r="B6" s="23"/>
      <c r="C6" s="23"/>
      <c r="D6" s="23"/>
      <c r="E6" s="23"/>
      <c r="F6" s="23"/>
      <c r="G6" s="23"/>
      <c r="H6" s="23"/>
      <c r="I6" s="23"/>
      <c r="J6" s="23"/>
      <c r="K6" s="24"/>
    </row>
    <row r="7" spans="1:11" ht="150" x14ac:dyDescent="0.25">
      <c r="A7" s="1"/>
      <c r="B7" s="3" t="s">
        <v>1</v>
      </c>
      <c r="C7" s="2" t="s">
        <v>2</v>
      </c>
      <c r="D7" s="9" t="s">
        <v>3</v>
      </c>
      <c r="E7" s="9" t="s">
        <v>9</v>
      </c>
      <c r="F7" s="1" t="s">
        <v>10</v>
      </c>
      <c r="G7" s="1" t="s">
        <v>11</v>
      </c>
      <c r="H7" s="7" t="s">
        <v>6</v>
      </c>
      <c r="I7" s="1" t="s">
        <v>4</v>
      </c>
      <c r="J7" s="1" t="s">
        <v>5</v>
      </c>
      <c r="K7" s="1" t="s">
        <v>17</v>
      </c>
    </row>
    <row r="8" spans="1:11" ht="37.5" x14ac:dyDescent="0.25">
      <c r="A8" s="11">
        <v>1</v>
      </c>
      <c r="B8" s="10" t="s">
        <v>19</v>
      </c>
      <c r="C8" s="11" t="s">
        <v>12</v>
      </c>
      <c r="D8" s="12">
        <v>3</v>
      </c>
      <c r="E8" s="14">
        <v>12698000</v>
      </c>
      <c r="F8" s="13">
        <v>12713000</v>
      </c>
      <c r="G8" s="13">
        <v>12748000</v>
      </c>
      <c r="H8" s="8">
        <f>ROUND(AVERAGE(E8:G8),2)</f>
        <v>12719666.67</v>
      </c>
      <c r="I8" s="4">
        <f>STDEV(E8,F8,G8)</f>
        <v>25658.007197234419</v>
      </c>
      <c r="J8" s="4">
        <f>I8/H8*100</f>
        <v>0.20171917914916884</v>
      </c>
      <c r="K8" s="5">
        <f t="shared" ref="K8" si="0">ROUND(D8*H8,2)</f>
        <v>38159000.009999998</v>
      </c>
    </row>
    <row r="9" spans="1:11" ht="18.75" x14ac:dyDescent="0.3">
      <c r="A9" s="25" t="s">
        <v>8</v>
      </c>
      <c r="B9" s="26"/>
      <c r="C9" s="26"/>
      <c r="D9" s="26"/>
      <c r="E9" s="27"/>
      <c r="F9" s="27"/>
      <c r="G9" s="27"/>
      <c r="H9" s="27"/>
      <c r="I9" s="27"/>
      <c r="J9" s="28"/>
      <c r="K9" s="6">
        <f>SUM(K8:K8)</f>
        <v>38159000.009999998</v>
      </c>
    </row>
    <row r="10" spans="1:1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 ht="18.75" x14ac:dyDescent="0.3">
      <c r="A11" s="15"/>
      <c r="B11" s="16" t="s">
        <v>20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8.75" x14ac:dyDescent="0.3">
      <c r="A12" s="15"/>
      <c r="B12" s="16" t="s">
        <v>21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ht="18.75" x14ac:dyDescent="0.3">
      <c r="A13" s="15"/>
      <c r="B13" s="16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8.75" x14ac:dyDescent="0.3">
      <c r="A14" s="15"/>
      <c r="B14" s="16" t="s">
        <v>22</v>
      </c>
      <c r="C14" s="15"/>
      <c r="D14" s="15"/>
      <c r="E14" s="15"/>
      <c r="F14" s="15"/>
      <c r="G14" s="15"/>
      <c r="H14" s="15"/>
      <c r="I14" s="15"/>
      <c r="J14" s="15"/>
      <c r="K14" s="15"/>
    </row>
    <row r="15" spans="1:11" ht="18.75" x14ac:dyDescent="0.3">
      <c r="A15" s="15"/>
      <c r="B15" s="16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8.75" x14ac:dyDescent="0.3">
      <c r="A16" s="15"/>
      <c r="B16" s="16" t="s">
        <v>23</v>
      </c>
      <c r="C16" s="15"/>
      <c r="D16" s="15"/>
      <c r="E16" s="15"/>
      <c r="F16" s="15"/>
      <c r="G16" s="15"/>
      <c r="H16" s="15"/>
      <c r="I16" s="15"/>
      <c r="J16" s="15"/>
      <c r="K16" s="15"/>
    </row>
    <row r="17" spans="1:1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</sheetData>
  <mergeCells count="12">
    <mergeCell ref="A1:I1"/>
    <mergeCell ref="J1:K1"/>
    <mergeCell ref="A5:B5"/>
    <mergeCell ref="C5:K5"/>
    <mergeCell ref="A6:K6"/>
    <mergeCell ref="A9:J9"/>
    <mergeCell ref="A2:B2"/>
    <mergeCell ref="C2:K2"/>
    <mergeCell ref="A3:B3"/>
    <mergeCell ref="C3:K3"/>
    <mergeCell ref="A4:B4"/>
    <mergeCell ref="C4:K4"/>
  </mergeCells>
  <pageMargins left="0.7" right="0.7" top="0.75" bottom="0.75" header="0.3" footer="0.3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КМУ</vt:lpstr>
      <vt:lpstr>КМУ!Область_печати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Хатунцев Юрий Владимирович</cp:lastModifiedBy>
  <cp:lastPrinted>2022-12-08T08:36:27Z</cp:lastPrinted>
  <dcterms:created xsi:type="dcterms:W3CDTF">2017-07-07T10:59:11Z</dcterms:created>
  <dcterms:modified xsi:type="dcterms:W3CDTF">2022-12-08T10:27:11Z</dcterms:modified>
</cp:coreProperties>
</file>