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N:\Службы\ОКПиЗ\Common\! 1А Закупки 223 на 2023\План закупок 2023\План закупки_66_16.10.2023\"/>
    </mc:Choice>
  </mc:AlternateContent>
  <bookViews>
    <workbookView xWindow="0" yWindow="0" windowWidth="28800" windowHeight="12300" tabRatio="197"/>
  </bookViews>
  <sheets>
    <sheet name="План закупок" sheetId="1" r:id="rId1"/>
  </sheets>
  <definedNames>
    <definedName name="_xlnm._FilterDatabase" localSheetId="0" hidden="1">'План закупок'!$A$21:$Z$21</definedName>
  </definedNames>
  <calcPr calcId="162913"/>
</workbook>
</file>

<file path=xl/calcChain.xml><?xml version="1.0" encoding="utf-8"?>
<calcChain xmlns="http://schemas.openxmlformats.org/spreadsheetml/2006/main">
  <c r="O350" i="1" l="1"/>
  <c r="N350" i="1"/>
  <c r="O349" i="1"/>
  <c r="N349" i="1"/>
  <c r="O348" i="1"/>
  <c r="N348" i="1"/>
  <c r="O347" i="1"/>
  <c r="N347" i="1"/>
  <c r="O346" i="1"/>
  <c r="N346" i="1"/>
  <c r="O345" i="1" l="1"/>
  <c r="N345" i="1"/>
  <c r="B345" i="1"/>
  <c r="O344" i="1"/>
  <c r="N344" i="1"/>
  <c r="O343" i="1" l="1"/>
  <c r="O341" i="1"/>
  <c r="O340" i="1"/>
  <c r="O339" i="1"/>
  <c r="O337" i="1"/>
  <c r="N343" i="1"/>
  <c r="N342" i="1"/>
  <c r="N341" i="1"/>
  <c r="N340" i="1"/>
  <c r="N339" i="1"/>
  <c r="N338" i="1"/>
  <c r="N337" i="1"/>
  <c r="O336" i="1" l="1"/>
  <c r="N336" i="1"/>
  <c r="O335" i="1" l="1"/>
  <c r="N335" i="1"/>
  <c r="N332" i="1"/>
  <c r="N334" i="1" l="1"/>
  <c r="N333" i="1"/>
  <c r="O334" i="1"/>
  <c r="O333" i="1"/>
  <c r="O332" i="1" l="1"/>
  <c r="O329" i="1" l="1"/>
  <c r="O328" i="1"/>
  <c r="O331" i="1"/>
  <c r="N331" i="1"/>
  <c r="O330" i="1"/>
  <c r="N330" i="1"/>
  <c r="N329" i="1"/>
  <c r="N328" i="1"/>
  <c r="O326" i="1" l="1"/>
  <c r="O327" i="1"/>
  <c r="O325" i="1" l="1"/>
  <c r="O324" i="1"/>
  <c r="O323" i="1"/>
  <c r="N323" i="1"/>
  <c r="O322" i="1"/>
  <c r="O321" i="1"/>
  <c r="N327" i="1"/>
  <c r="N326" i="1"/>
  <c r="N325" i="1"/>
  <c r="N324" i="1"/>
  <c r="N322" i="1"/>
  <c r="N321" i="1"/>
  <c r="O320" i="1" l="1"/>
  <c r="N320" i="1"/>
  <c r="O319" i="1" l="1"/>
  <c r="N319" i="1"/>
  <c r="B319" i="1"/>
  <c r="O317" i="1" l="1"/>
  <c r="O315" i="1" l="1"/>
  <c r="O314" i="1"/>
  <c r="O318" i="1"/>
  <c r="N318" i="1"/>
  <c r="N317" i="1"/>
  <c r="O316" i="1"/>
  <c r="N316" i="1"/>
  <c r="N315" i="1"/>
  <c r="N314" i="1"/>
  <c r="O313" i="1"/>
  <c r="N313" i="1"/>
  <c r="O312" i="1"/>
  <c r="N312" i="1"/>
  <c r="N306" i="1" l="1"/>
  <c r="N307" i="1"/>
  <c r="N308" i="1"/>
  <c r="N309" i="1"/>
  <c r="N310" i="1"/>
  <c r="N311" i="1"/>
  <c r="N305" i="1"/>
  <c r="O311" i="1"/>
  <c r="O310" i="1"/>
  <c r="O309" i="1"/>
  <c r="O308" i="1"/>
  <c r="O307" i="1"/>
  <c r="O306" i="1"/>
  <c r="O305" i="1"/>
  <c r="O304" i="1" l="1"/>
  <c r="N304" i="1"/>
  <c r="O303" i="1" l="1"/>
  <c r="N303" i="1"/>
  <c r="O302" i="1"/>
  <c r="O299" i="1"/>
  <c r="O301" i="1" l="1"/>
  <c r="O300" i="1"/>
  <c r="O297" i="1"/>
  <c r="N302" i="1" l="1"/>
  <c r="N301" i="1"/>
  <c r="N300" i="1"/>
  <c r="N299" i="1"/>
  <c r="O298" i="1"/>
  <c r="N298" i="1"/>
  <c r="N297" i="1"/>
  <c r="O295" i="1" l="1"/>
  <c r="O296" i="1"/>
  <c r="N296" i="1"/>
  <c r="B291" i="1"/>
  <c r="O292" i="1"/>
  <c r="N292" i="1"/>
  <c r="N295" i="1"/>
  <c r="O294" i="1"/>
  <c r="N294" i="1"/>
  <c r="O293" i="1"/>
  <c r="N293" i="1"/>
  <c r="O291" i="1"/>
  <c r="N291" i="1"/>
  <c r="O290" i="1" l="1"/>
  <c r="N290" i="1"/>
  <c r="O289" i="1"/>
  <c r="N289" i="1"/>
  <c r="O288" i="1"/>
  <c r="N288" i="1"/>
  <c r="O287" i="1"/>
  <c r="N287" i="1"/>
  <c r="O286" i="1"/>
  <c r="N286" i="1"/>
  <c r="O285" i="1" l="1"/>
  <c r="N285" i="1"/>
  <c r="B285" i="1"/>
  <c r="O284" i="1"/>
  <c r="N284" i="1"/>
  <c r="O283" i="1" l="1"/>
  <c r="O282" i="1"/>
  <c r="O281" i="1"/>
  <c r="O280" i="1"/>
  <c r="O277" i="1"/>
  <c r="N283" i="1"/>
  <c r="N282" i="1"/>
  <c r="N281" i="1"/>
  <c r="N280" i="1"/>
  <c r="O279" i="1"/>
  <c r="N279" i="1"/>
  <c r="O278" i="1"/>
  <c r="N278" i="1"/>
  <c r="N277" i="1"/>
  <c r="O123" i="1" l="1"/>
  <c r="N123" i="1"/>
  <c r="O121" i="1"/>
  <c r="N121" i="1"/>
  <c r="O114" i="1"/>
  <c r="N114" i="1"/>
  <c r="O112" i="1"/>
  <c r="N112" i="1"/>
  <c r="O276" i="1" l="1"/>
  <c r="N276" i="1"/>
  <c r="O275" i="1"/>
  <c r="N275" i="1"/>
  <c r="O274" i="1"/>
  <c r="N274" i="1"/>
  <c r="O266" i="1" l="1"/>
  <c r="N266" i="1"/>
  <c r="O116" i="1" l="1"/>
  <c r="N116" i="1"/>
  <c r="N273" i="1"/>
  <c r="N270" i="1"/>
  <c r="N272" i="1"/>
  <c r="N268" i="1"/>
  <c r="O268" i="1"/>
  <c r="N271" i="1"/>
  <c r="O267" i="1"/>
  <c r="O270" i="1"/>
  <c r="O271" i="1"/>
  <c r="O272" i="1"/>
  <c r="O273" i="1"/>
  <c r="O269" i="1"/>
  <c r="N267" i="1"/>
  <c r="N269" i="1"/>
  <c r="O265" i="1" l="1"/>
  <c r="O264" i="1"/>
  <c r="N265" i="1"/>
  <c r="N264" i="1"/>
  <c r="O262" i="1" l="1"/>
  <c r="N262" i="1"/>
  <c r="O261" i="1"/>
  <c r="N261" i="1"/>
  <c r="N260" i="1"/>
  <c r="O260" i="1"/>
  <c r="N259" i="1" l="1"/>
  <c r="N258" i="1"/>
  <c r="O258" i="1"/>
  <c r="O259" i="1"/>
  <c r="B258" i="1"/>
  <c r="O117" i="1" l="1"/>
  <c r="O257" i="1" l="1"/>
  <c r="O256" i="1"/>
  <c r="O255" i="1"/>
  <c r="N257" i="1"/>
  <c r="N256" i="1"/>
  <c r="N255" i="1"/>
  <c r="O254" i="1"/>
  <c r="N254" i="1"/>
  <c r="O253" i="1"/>
  <c r="N253" i="1"/>
  <c r="O252" i="1"/>
  <c r="N252" i="1"/>
  <c r="O115" i="1" l="1"/>
  <c r="O251" i="1" l="1"/>
  <c r="N251" i="1"/>
  <c r="O249" i="1" l="1"/>
  <c r="O250" i="1"/>
  <c r="O248" i="1"/>
  <c r="O246" i="1"/>
  <c r="O245" i="1"/>
  <c r="O244" i="1"/>
  <c r="O243" i="1"/>
  <c r="N250" i="1"/>
  <c r="N249" i="1"/>
  <c r="N248" i="1"/>
  <c r="N246" i="1"/>
  <c r="N245" i="1"/>
  <c r="N244" i="1"/>
  <c r="N243" i="1" l="1"/>
  <c r="O242" i="1"/>
  <c r="N242" i="1"/>
  <c r="O241" i="1" l="1"/>
  <c r="N241" i="1"/>
  <c r="O240" i="1"/>
  <c r="N240" i="1"/>
  <c r="O239" i="1" l="1"/>
  <c r="O238" i="1"/>
  <c r="O236" i="1"/>
  <c r="O235" i="1"/>
  <c r="N239" i="1"/>
  <c r="N238" i="1"/>
  <c r="O237" i="1"/>
  <c r="N237" i="1"/>
  <c r="N236" i="1"/>
  <c r="N235" i="1"/>
  <c r="O234" i="1"/>
  <c r="N234" i="1"/>
  <c r="O233" i="1" l="1"/>
  <c r="O232" i="1"/>
  <c r="O231" i="1"/>
  <c r="N233" i="1"/>
  <c r="N232" i="1"/>
  <c r="N231" i="1"/>
  <c r="O73" i="1" l="1"/>
  <c r="N73" i="1"/>
  <c r="N89" i="1"/>
  <c r="N88" i="1"/>
  <c r="N87" i="1"/>
  <c r="N86" i="1"/>
  <c r="N85" i="1"/>
  <c r="N84" i="1"/>
  <c r="N82" i="1"/>
  <c r="N81" i="1"/>
  <c r="N80" i="1"/>
  <c r="N79" i="1"/>
  <c r="N78" i="1"/>
  <c r="N75" i="1"/>
  <c r="N74" i="1"/>
  <c r="N72" i="1"/>
  <c r="N70" i="1"/>
  <c r="N71" i="1"/>
  <c r="N69" i="1"/>
  <c r="N66" i="1"/>
  <c r="N63" i="1"/>
  <c r="N64" i="1"/>
  <c r="N65" i="1"/>
  <c r="N62" i="1"/>
  <c r="N56" i="1"/>
  <c r="N53" i="1"/>
  <c r="N54" i="1"/>
  <c r="N55" i="1"/>
  <c r="N52" i="1"/>
  <c r="N51" i="1"/>
  <c r="N50" i="1"/>
  <c r="N49" i="1"/>
  <c r="N47" i="1"/>
  <c r="N46" i="1"/>
  <c r="N45" i="1"/>
  <c r="N44" i="1"/>
  <c r="N43" i="1"/>
  <c r="N39" i="1"/>
  <c r="N38" i="1"/>
  <c r="N35" i="1"/>
  <c r="N36" i="1"/>
  <c r="N37" i="1"/>
  <c r="N33" i="1"/>
  <c r="N34" i="1"/>
  <c r="N32" i="1"/>
  <c r="N29" i="1"/>
  <c r="N28" i="1"/>
  <c r="N27" i="1"/>
  <c r="N26" i="1"/>
  <c r="N25" i="1"/>
  <c r="N24" i="1"/>
  <c r="N23" i="1"/>
  <c r="N22" i="1"/>
  <c r="O230" i="1" l="1"/>
  <c r="N230" i="1"/>
  <c r="O229" i="1" l="1"/>
  <c r="N229" i="1"/>
  <c r="N120" i="1"/>
  <c r="N118" i="1"/>
  <c r="N117" i="1"/>
  <c r="N115" i="1"/>
  <c r="O228" i="1" l="1"/>
  <c r="O227" i="1"/>
  <c r="N226" i="1"/>
  <c r="O226" i="1"/>
  <c r="N227" i="1"/>
  <c r="N228" i="1"/>
  <c r="O225" i="1" l="1"/>
  <c r="N225" i="1"/>
  <c r="O224" i="1"/>
  <c r="N224" i="1"/>
  <c r="O223" i="1" l="1"/>
  <c r="N223" i="1"/>
  <c r="O222" i="1" l="1"/>
  <c r="O221" i="1"/>
  <c r="N221" i="1"/>
  <c r="N222" i="1"/>
  <c r="O220" i="1" l="1"/>
  <c r="N220" i="1"/>
  <c r="O219" i="1"/>
  <c r="N219" i="1"/>
  <c r="O218" i="1"/>
  <c r="N218" i="1"/>
  <c r="N217" i="1"/>
  <c r="O217" i="1"/>
  <c r="O216" i="1" l="1"/>
  <c r="N216" i="1" l="1"/>
  <c r="O215" i="1"/>
  <c r="N215" i="1"/>
  <c r="O214" i="1"/>
  <c r="N214" i="1"/>
  <c r="O213" i="1" l="1"/>
  <c r="N213" i="1"/>
  <c r="O212" i="1" l="1"/>
  <c r="O211" i="1"/>
  <c r="O210" i="1"/>
  <c r="O209" i="1"/>
  <c r="O208" i="1"/>
  <c r="N211" i="1"/>
  <c r="N210" i="1"/>
  <c r="N209" i="1"/>
  <c r="N208" i="1"/>
  <c r="N212" i="1"/>
  <c r="B207" i="1" l="1"/>
  <c r="O207" i="1"/>
  <c r="N207" i="1"/>
  <c r="O206" i="1"/>
  <c r="N206" i="1"/>
  <c r="O205" i="1"/>
  <c r="N205" i="1"/>
  <c r="O204" i="1"/>
  <c r="O203" i="1"/>
  <c r="O202" i="1" l="1"/>
  <c r="O201" i="1"/>
  <c r="O200" i="1"/>
  <c r="O199" i="1"/>
  <c r="N203" i="1"/>
  <c r="N200" i="1"/>
  <c r="N201" i="1"/>
  <c r="N199" i="1"/>
  <c r="N204" i="1"/>
  <c r="N202" i="1"/>
  <c r="O108" i="1" l="1"/>
  <c r="O198" i="1" l="1"/>
  <c r="N198" i="1"/>
  <c r="O197" i="1"/>
  <c r="N197" i="1"/>
  <c r="O196" i="1"/>
  <c r="O195" i="1"/>
  <c r="O194" i="1"/>
  <c r="N194" i="1"/>
  <c r="N195" i="1"/>
  <c r="N196" i="1"/>
  <c r="O192" i="1" l="1"/>
  <c r="N192" i="1"/>
  <c r="N193" i="1"/>
  <c r="O193" i="1"/>
  <c r="O191" i="1"/>
  <c r="O190" i="1"/>
  <c r="O189" i="1"/>
  <c r="N187" i="1"/>
  <c r="O187" i="1"/>
  <c r="N188" i="1"/>
  <c r="O188" i="1"/>
  <c r="N189" i="1"/>
  <c r="N190" i="1"/>
  <c r="N191" i="1"/>
  <c r="O186" i="1"/>
  <c r="N186" i="1" l="1"/>
  <c r="O185" i="1" l="1"/>
  <c r="N185" i="1"/>
  <c r="O184" i="1" l="1"/>
  <c r="N184" i="1"/>
  <c r="B182" i="1" l="1"/>
  <c r="O183" i="1"/>
  <c r="O182" i="1"/>
  <c r="N183" i="1"/>
  <c r="N182" i="1"/>
  <c r="N113" i="1"/>
  <c r="N111" i="1"/>
  <c r="N108" i="1"/>
  <c r="N102" i="1"/>
  <c r="O102" i="1"/>
  <c r="O181" i="1" l="1"/>
  <c r="N181" i="1"/>
  <c r="O180" i="1" l="1"/>
  <c r="N180" i="1"/>
  <c r="O177" i="1" l="1"/>
  <c r="O176" i="1"/>
  <c r="O178" i="1"/>
  <c r="N178" i="1"/>
  <c r="N177" i="1"/>
  <c r="N176" i="1"/>
  <c r="O175" i="1" l="1"/>
  <c r="N175" i="1"/>
  <c r="O174" i="1"/>
  <c r="N174" i="1"/>
  <c r="O173" i="1" l="1"/>
  <c r="N173" i="1"/>
  <c r="O172" i="1"/>
  <c r="N172" i="1"/>
  <c r="O171" i="1"/>
  <c r="N171" i="1"/>
  <c r="O170" i="1"/>
  <c r="N170" i="1"/>
  <c r="O107" i="1" l="1"/>
  <c r="N107" i="1"/>
  <c r="N143" i="1" l="1"/>
  <c r="O169" i="1" l="1"/>
  <c r="N168" i="1"/>
  <c r="O168" i="1"/>
  <c r="O167" i="1"/>
  <c r="B167" i="1"/>
  <c r="N165" i="1"/>
  <c r="N166" i="1"/>
  <c r="O166" i="1"/>
  <c r="O165" i="1"/>
  <c r="N167" i="1"/>
  <c r="N169" i="1"/>
  <c r="O104" i="1"/>
  <c r="N104" i="1"/>
  <c r="O164" i="1" l="1"/>
  <c r="N164" i="1"/>
  <c r="O163" i="1"/>
  <c r="N163" i="1"/>
  <c r="B163" i="1"/>
  <c r="O161" i="1" l="1"/>
  <c r="O162" i="1"/>
  <c r="N162" i="1"/>
  <c r="N161" i="1"/>
  <c r="O160" i="1"/>
  <c r="N160" i="1"/>
  <c r="O159" i="1"/>
  <c r="N159" i="1"/>
  <c r="O158" i="1"/>
  <c r="N158" i="1"/>
  <c r="O157" i="1"/>
  <c r="N157" i="1"/>
  <c r="O156" i="1"/>
  <c r="N156" i="1"/>
  <c r="O155" i="1"/>
  <c r="N155" i="1"/>
  <c r="O154" i="1"/>
  <c r="N154" i="1"/>
  <c r="O153" i="1"/>
  <c r="N153" i="1"/>
  <c r="O152" i="1"/>
  <c r="N152" i="1"/>
  <c r="O151" i="1" l="1"/>
  <c r="N151" i="1"/>
  <c r="O150" i="1"/>
  <c r="N150" i="1"/>
  <c r="O149" i="1"/>
  <c r="N149" i="1"/>
  <c r="O103" i="1" l="1"/>
  <c r="N103" i="1"/>
  <c r="O148" i="1"/>
  <c r="N148" i="1"/>
  <c r="O147" i="1" l="1"/>
  <c r="N147" i="1"/>
  <c r="O146" i="1"/>
  <c r="N146" i="1"/>
  <c r="O145" i="1"/>
  <c r="N145" i="1"/>
  <c r="O144" i="1"/>
  <c r="N144" i="1"/>
  <c r="O143" i="1" l="1"/>
  <c r="O142" i="1" l="1"/>
  <c r="N142" i="1"/>
  <c r="O141" i="1"/>
  <c r="N141" i="1"/>
  <c r="O140" i="1" l="1"/>
  <c r="N140" i="1"/>
  <c r="O139" i="1" l="1"/>
  <c r="N139" i="1"/>
  <c r="O122" i="1" l="1"/>
  <c r="N122" i="1"/>
  <c r="O119" i="1"/>
  <c r="N119" i="1"/>
  <c r="N138" i="1"/>
  <c r="O137" i="1" l="1"/>
  <c r="N137" i="1"/>
  <c r="O136" i="1" l="1"/>
  <c r="N136" i="1"/>
  <c r="O134" i="1" l="1"/>
  <c r="N134" i="1"/>
  <c r="O135" i="1"/>
  <c r="N135" i="1"/>
  <c r="O133" i="1"/>
  <c r="N133" i="1"/>
  <c r="O132" i="1"/>
  <c r="N132" i="1"/>
  <c r="O131" i="1"/>
  <c r="N131" i="1"/>
  <c r="O130" i="1"/>
  <c r="N130" i="1"/>
  <c r="O128" i="1"/>
  <c r="N128" i="1"/>
  <c r="O129" i="1"/>
  <c r="N129" i="1"/>
  <c r="O126" i="1" l="1"/>
  <c r="N126" i="1"/>
  <c r="N127" i="1"/>
  <c r="N125" i="1" l="1"/>
  <c r="O124" i="1"/>
  <c r="N124" i="1"/>
  <c r="G121" i="1" l="1"/>
  <c r="G122" i="1"/>
  <c r="O120" i="1"/>
  <c r="O118" i="1"/>
  <c r="O113" i="1"/>
  <c r="O111" i="1"/>
  <c r="O110" i="1"/>
  <c r="N110" i="1"/>
  <c r="C110" i="1"/>
  <c r="B110" i="1"/>
  <c r="O106" i="1"/>
  <c r="O105" i="1"/>
  <c r="B105" i="1"/>
  <c r="O101" i="1"/>
  <c r="O100" i="1"/>
  <c r="N101" i="1" l="1"/>
  <c r="N105" i="1"/>
  <c r="N106" i="1"/>
  <c r="N100" i="1"/>
  <c r="O76" i="1"/>
  <c r="B49" i="1" l="1"/>
  <c r="O67" i="1" l="1"/>
  <c r="O49" i="1" l="1"/>
  <c r="O46" i="1" l="1"/>
  <c r="O45" i="1" l="1"/>
  <c r="O39" i="1" l="1"/>
  <c r="O38" i="1" l="1"/>
  <c r="O37" i="1"/>
  <c r="O36" i="1"/>
  <c r="O34" i="1" l="1"/>
  <c r="B34" i="1"/>
  <c r="B32" i="1" l="1"/>
  <c r="B26" i="1" l="1"/>
  <c r="O90" i="1" l="1"/>
  <c r="N90" i="1"/>
</calcChain>
</file>

<file path=xl/sharedStrings.xml><?xml version="1.0" encoding="utf-8"?>
<sst xmlns="http://schemas.openxmlformats.org/spreadsheetml/2006/main" count="5719" uniqueCount="1310">
  <si>
    <t>Порядковый номер</t>
  </si>
  <si>
    <t>Код по ОКВЭД2</t>
  </si>
  <si>
    <t>Код по ОКПД2</t>
  </si>
  <si>
    <t>Условия договора</t>
  </si>
  <si>
    <t>Способ закупки</t>
  </si>
  <si>
    <t>Закупка в электронной форме</t>
  </si>
  <si>
    <t>график осуществления процедур закупки</t>
  </si>
  <si>
    <t>Признак «Закупка
не учитывается в
соответствии с
пунктом 7
постановления
Правительства РФ
от 11.12.2014 No
1352»
(код категории 
или 0)</t>
  </si>
  <si>
    <t>"Закупка товаров (работ, услуг), удовлетворяющих критериям отнесения к инновационной продукции, высокотехнологичной продукции" (1-да/0-нет)</t>
  </si>
  <si>
    <t>1</t>
  </si>
  <si>
    <t>19</t>
  </si>
  <si>
    <t>20</t>
  </si>
  <si>
    <t>21</t>
  </si>
  <si>
    <t>24</t>
  </si>
  <si>
    <t>Статус позиции</t>
  </si>
  <si>
    <t>Причина аннулирования позиции</t>
  </si>
  <si>
    <t>Позиция является долгосрочной</t>
  </si>
  <si>
    <t>Информация об объемах оплаты долгосрочного договора</t>
  </si>
  <si>
    <t>Информация об объемах привлечения субъектов малого и среднего предпринимательства</t>
  </si>
  <si>
    <t>Валюта закупки
(международный 
Код)</t>
  </si>
  <si>
    <t>Предмет договора</t>
  </si>
  <si>
    <t>Минимально необходимые требования, предъявляемые к закупаемым товарам (работам и услугам)</t>
  </si>
  <si>
    <t>Единица измерения</t>
  </si>
  <si>
    <t>Код по ОКЕИ</t>
  </si>
  <si>
    <t>Наименование</t>
  </si>
  <si>
    <t>Сведения о количестве</t>
  </si>
  <si>
    <t>Срок исполнения договора</t>
  </si>
  <si>
    <t>Код по ОКАТО</t>
  </si>
  <si>
    <t>Регион поставки товаров (выполнения работ, оказания услуг)</t>
  </si>
  <si>
    <t>42.11</t>
  </si>
  <si>
    <t>42.11.20.000</t>
  </si>
  <si>
    <t>35000000000</t>
  </si>
  <si>
    <t>RUB</t>
  </si>
  <si>
    <t>0</t>
  </si>
  <si>
    <t>Наименование заказчика</t>
  </si>
  <si>
    <t>Государственное унитарное предприятие  Республики Крым "Крымтеплокоммунэнерго"</t>
  </si>
  <si>
    <t>Адрес местонахождения заказчика</t>
  </si>
  <si>
    <t>295026, Республика Крым, г. Симферополь, ул. Гайдара, 3а</t>
  </si>
  <si>
    <t>Телефон заказчика</t>
  </si>
  <si>
    <t>Электронная почта заказчика</t>
  </si>
  <si>
    <t>ИНН</t>
  </si>
  <si>
    <t>КПП</t>
  </si>
  <si>
    <t>ОКАТО</t>
  </si>
  <si>
    <t>4</t>
  </si>
  <si>
    <t>5</t>
  </si>
  <si>
    <t>6</t>
  </si>
  <si>
    <t>7</t>
  </si>
  <si>
    <t>8</t>
  </si>
  <si>
    <t>9</t>
  </si>
  <si>
    <t>10</t>
  </si>
  <si>
    <t>11</t>
  </si>
  <si>
    <t>12</t>
  </si>
  <si>
    <t>13</t>
  </si>
  <si>
    <t>Условная единица</t>
  </si>
  <si>
    <t>14</t>
  </si>
  <si>
    <t>Респ. Крым</t>
  </si>
  <si>
    <t>Закупка у единственного поставщика (исполнителя, подрядчика)</t>
  </si>
  <si>
    <t>Килограмм</t>
  </si>
  <si>
    <t>19.20</t>
  </si>
  <si>
    <t>Да</t>
  </si>
  <si>
    <t>Закупка у СМП
(да /нет)</t>
  </si>
  <si>
    <t>71.20</t>
  </si>
  <si>
    <t>Аукцион в электронной форме</t>
  </si>
  <si>
    <t>+7 (3652) 53 40 69</t>
  </si>
  <si>
    <t>19.20
19.20</t>
  </si>
  <si>
    <t>19.20.21.125
19.20.21.345</t>
  </si>
  <si>
    <t>06.20</t>
  </si>
  <si>
    <t>06.20.10.110</t>
  </si>
  <si>
    <t>Тысяча кубических метров</t>
  </si>
  <si>
    <t>19.20.21.300</t>
  </si>
  <si>
    <t>zakup@tce.crimea.com</t>
  </si>
  <si>
    <t>80.10</t>
  </si>
  <si>
    <t>80.10.12.000</t>
  </si>
  <si>
    <t>Человеко-час</t>
  </si>
  <si>
    <t>Поставка кислорода газообразного технического</t>
  </si>
  <si>
    <t>Кубический метр</t>
  </si>
  <si>
    <t>Нет</t>
  </si>
  <si>
    <t>15</t>
  </si>
  <si>
    <t>Поставка дизельного топлива</t>
  </si>
  <si>
    <t>Р</t>
  </si>
  <si>
    <t>26</t>
  </si>
  <si>
    <t>16</t>
  </si>
  <si>
    <t>17</t>
  </si>
  <si>
    <t>18</t>
  </si>
  <si>
    <t>22</t>
  </si>
  <si>
    <t>23</t>
  </si>
  <si>
    <t>25</t>
  </si>
  <si>
    <t>Планируемая дата или период размещения извещения о закупке (месяц, год)</t>
  </si>
  <si>
    <t>Поставка мазута топочного 100</t>
  </si>
  <si>
    <t>19.20.28.110</t>
  </si>
  <si>
    <t>62.02.30.000</t>
  </si>
  <si>
    <t>62.02</t>
  </si>
  <si>
    <t>в соответствии с описанием объекта закупки (техническим заданием)</t>
  </si>
  <si>
    <t>Комплект</t>
  </si>
  <si>
    <t>Поставка специальной одежды</t>
  </si>
  <si>
    <t>Час</t>
  </si>
  <si>
    <t>62.03</t>
  </si>
  <si>
    <t>62.03.12.130</t>
  </si>
  <si>
    <t>Месяц</t>
  </si>
  <si>
    <t>35.12</t>
  </si>
  <si>
    <t>64</t>
  </si>
  <si>
    <t>36.00
37.00</t>
  </si>
  <si>
    <t>Кубический метр
Кубический метр</t>
  </si>
  <si>
    <t>Оказание телематических услуг (Интернет, каналы связи)</t>
  </si>
  <si>
    <t>61.10.11.110</t>
  </si>
  <si>
    <t>35.30.12.130</t>
  </si>
  <si>
    <t>35.30</t>
  </si>
  <si>
    <t>Гигакалория</t>
  </si>
  <si>
    <t>Осуществление технологического присоединения электроустановки котельная по адресу Республика Крым, г. Евпатория, ул. Тучина, 1/2</t>
  </si>
  <si>
    <t>35.12.10.120</t>
  </si>
  <si>
    <t>36.00.11.000
37.00.11.110</t>
  </si>
  <si>
    <t>Оказание услуг по страхованию гражданской ответственности владельца опасного объекта за причинение вреда в результате аварии на опасных объектах ГУП РК "Крымтеплокоммунэнерго"</t>
  </si>
  <si>
    <t>65.12</t>
  </si>
  <si>
    <t>Оказание услуги холодного водоснабжения и водоотведения для нужд ГУП РК "Крымтеплокоммунэнерго" (Российская Федерация, Республика Крым, город Саки, ул. Морская,4)</t>
  </si>
  <si>
    <t>750
750</t>
  </si>
  <si>
    <t>84.25</t>
  </si>
  <si>
    <t>84.25.19.190</t>
  </si>
  <si>
    <t>Запрос котировок в электронной форме</t>
  </si>
  <si>
    <t>Запрос предложений в электронной форме</t>
  </si>
  <si>
    <t>10.84.30.120</t>
  </si>
  <si>
    <t>Поставка соли таблетированной</t>
  </si>
  <si>
    <t>Выполнение работ по восстановлению дорожного покрытия после проведения аварийных ремонтных работ на сетях теплоснабжения ГУП РК "Крымтеплокоммунэнерго"</t>
  </si>
  <si>
    <t>Поставка бензина, дизельного топлива по топливным картам для нужд ГУП РК "Крымтеплокоммунэнерго" в 2022г.</t>
  </si>
  <si>
    <t>Оказание услуг по информационному обслуживанию (оптимизация, модернизация, адаптация, актуализация, поддержание в работоспособном состоянии) приобретенных ранее в собственность дистрибутивов справочно-правовой системы "Консультант Плюс"</t>
  </si>
  <si>
    <t>Оказание услуг физической охраны объектов ГУП РК «Крымтеплокоммунэнерго»</t>
  </si>
  <si>
    <t>43800</t>
  </si>
  <si>
    <t>Оказание услуг по комплексному консультационно-методическому сопровождению, обслуживанию и адаптации лицензионных программных продуктов системы: "1С:Предприятие", оказание консультационных услуг по ведению бухгалтерского учета, расчета заработной платы, регламентированной отчетности в соответствии с требованиями нормативных актов Российской Федерации, реализованных посредством программных продуктов фирмы 1С</t>
  </si>
  <si>
    <t>370.5</t>
  </si>
  <si>
    <t>Поставка газа горючего природного</t>
  </si>
  <si>
    <t>Тип объекта закупки</t>
  </si>
  <si>
    <t>Товар
Товар</t>
  </si>
  <si>
    <t>Товар</t>
  </si>
  <si>
    <t>Услуга</t>
  </si>
  <si>
    <t>Услуга
Услуга</t>
  </si>
  <si>
    <t>Работа</t>
  </si>
  <si>
    <t>Товар
Товар
Товар</t>
  </si>
  <si>
    <t>61.10
61.10
61.10
61.10
61.10
61.10
61.10
61.10
61.10
61.10
61.10
61.10
61.10
61.10
61.10
61.10
61.10
61.10
61.10
61.10
61.10
61.10
61.10
61.10
61.10
61.10
61.10
61.10
61.10
61.10
61.10
61.10
61.10
61.10
61.10
61.10
61.10
61.10
61.10
61.10
61.10
61.10
61.10
61.10
61.10
61.10
61.10
61.10
61.10
61.10
61.10
61.10</t>
  </si>
  <si>
    <t>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t>
  </si>
  <si>
    <t>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t>
  </si>
  <si>
    <t>Валюта договора</t>
  </si>
  <si>
    <t>Начальная (максимальная) цена договора</t>
  </si>
  <si>
    <t>Российский рубль</t>
  </si>
  <si>
    <t/>
  </si>
  <si>
    <t>12
12
12
12
12
12
12
12
12
12
12
12
12
12
12
12
12
12
12
12
12
12
12
12
12
12
12
12
12
12
12
12
12
12
12
12
12
12
12
12
12
12
12
12
12
12
12
12
12
12
12
12</t>
  </si>
  <si>
    <t>263893.21</t>
  </si>
  <si>
    <t>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t>
  </si>
  <si>
    <t>12.2021</t>
  </si>
  <si>
    <t>Аукцион в электронной форме, участниками которого могут быть только субъекты малого и среднего предпринимательства</t>
  </si>
  <si>
    <t>06.2021</t>
  </si>
  <si>
    <t>12.2023</t>
  </si>
  <si>
    <t>04.2022</t>
  </si>
  <si>
    <t>03.2022</t>
  </si>
  <si>
    <t>03.2021</t>
  </si>
  <si>
    <t>03.2023</t>
  </si>
  <si>
    <t>11.2021</t>
  </si>
  <si>
    <t>01.2023</t>
  </si>
  <si>
    <t>В соответствии с условиями договора</t>
  </si>
  <si>
    <t>168</t>
  </si>
  <si>
    <t>876</t>
  </si>
  <si>
    <t>113
113</t>
  </si>
  <si>
    <t>362</t>
  </si>
  <si>
    <t>113</t>
  </si>
  <si>
    <t>539</t>
  </si>
  <si>
    <t>112</t>
  </si>
  <si>
    <t>233</t>
  </si>
  <si>
    <t>356</t>
  </si>
  <si>
    <t>362
362
362
362
362
362
362
362
362
362
362
362
362
362
362
362
362
362
362
362
362
362
362
362
362
362
362
362
362
362
362
362
362
362
362
362
362
362
362
362
362
362
362
362
362
362
362
362
362
362
362
362</t>
  </si>
  <si>
    <t>18.12</t>
  </si>
  <si>
    <t>18.12.19.190</t>
  </si>
  <si>
    <t>Оказание услуг по печати и доставке платежных документов потребителям услуг по теплоснабжению</t>
  </si>
  <si>
    <t>Оказание услуг по обеспечению готовности к действиям аварийно-спасательной службы (формирования) для локализации и ликвидации чрезвычайных ситуаций и их последствий на опасных производственных объектах</t>
  </si>
  <si>
    <t>796
796</t>
  </si>
  <si>
    <t>Штука
Штука</t>
  </si>
  <si>
    <t>Оказание услуг телефонной связи юридическим лицам</t>
  </si>
  <si>
    <t>в соответствии с условиями договора</t>
  </si>
  <si>
    <t>49.50.12.110</t>
  </si>
  <si>
    <t>Услуга по транспортировке природного газа газораспределительными сетями до границы балансовой принадлежности объектов</t>
  </si>
  <si>
    <t>114</t>
  </si>
  <si>
    <t>Тысяча метров кубических</t>
  </si>
  <si>
    <t>71.20.19.130</t>
  </si>
  <si>
    <t>Оказание услуг по проведению производственного контроля за соблюдением санитарных правил и выполнением санитарно-противоэпидемических (профилактических) мероприятий</t>
  </si>
  <si>
    <t>05.10.10.110</t>
  </si>
  <si>
    <t>Поставка угля</t>
  </si>
  <si>
    <t>Тонна; метрическая тонна (1000 кг)</t>
  </si>
  <si>
    <t xml:space="preserve">
36.00
37.00
</t>
  </si>
  <si>
    <t>Оказание услуги холодного водоснабжения и водоотведения для нужд котельных ГУП РК "Крымтеплокоммунэнерго"</t>
  </si>
  <si>
    <t>840948
261854</t>
  </si>
  <si>
    <t>Услуги местной телефонной связи (деятельность по приему, обработке, хранению, передаче, доставке знаков, сигналов, голосовой информации, письменного текста, изображений, звуков или сообщения любого рода по радиосистеме, проводной, оптической и другими электромагнитными системами)</t>
  </si>
  <si>
    <t>12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t>
  </si>
  <si>
    <t>Оказание услуг по сопровождению информационной системы БА7</t>
  </si>
  <si>
    <t xml:space="preserve">Закупка у единственного поставщика (исполнителя, подрядчика)  </t>
  </si>
  <si>
    <t>Литр; кубический дециметр</t>
  </si>
  <si>
    <t>Оказание услуги холодного водоснабжения и водоотведения для нужд котельных филиала ГУП РК "Крымтеплокоммунэнерго" "Южнобережный"</t>
  </si>
  <si>
    <t>77444
36412</t>
  </si>
  <si>
    <t>58.29.50.000</t>
  </si>
  <si>
    <t>Предоставление лицензий на условиях простой (неисключительной) лицензии права на использование обновлений программного комплекса по составлению смет Smeta.ru</t>
  </si>
  <si>
    <t>61.20.11.000</t>
  </si>
  <si>
    <t>Услуги мобильной связи (подвижной радиотелефонной связи)</t>
  </si>
  <si>
    <t xml:space="preserve">
Условная единица</t>
  </si>
  <si>
    <t>Оказание услуг холодного водоснабжения и водоотведения для филиала ГУП РК "Крымтеплокоммунэнерго" в г. Керчь</t>
  </si>
  <si>
    <t>90943.0
21115.0</t>
  </si>
  <si>
    <t>Оказание услуг холодного водоснабжения и водоотведения для филиала ГУП РК "Крымтеплокоммунэнерго" в г. Керчь 
(ЦТП Марат-4 - ул. Ворошилова, 27
ЦТП Марат-5а - Индустриальное шоссе, 9а
ЦТП Марат-5б - Блюхера, 19)</t>
  </si>
  <si>
    <t>5840.0
941.0</t>
  </si>
  <si>
    <t>53.20.11.190</t>
  </si>
  <si>
    <t>Оказание услуг по доставке платежных документов потребителям услуг по теплоснабжению</t>
  </si>
  <si>
    <t>77.33.11.110</t>
  </si>
  <si>
    <t>Аренда оборудования для типографии</t>
  </si>
  <si>
    <t>Поставка потребителю тепловой энергии в виде горячей воды на нужды отопления по адресу: Республика Крым, г. Ялта, ул. Достоевского, 27</t>
  </si>
  <si>
    <t>36.00.11.000</t>
  </si>
  <si>
    <t>Оказание услуг холодного водоснабжения для филиала ГУП РК "Крымтеплокоммунэнерго" в г. Керчь (п. Ленино, ул. Курчатова, 1)</t>
  </si>
  <si>
    <t>Оказание услуг холодного водоснабжения и водоотведения для филиала ГУП РК "Крымтеплокоммунэнерго" в г. Керчь (г. Щелкино, модульная котельная "Виток", "Колви"; Щелкино, здание ТРП-1,2; г. Щелкино, здание ТРП-3; г. Щелкино, помещение абонотдела в здании 13)</t>
  </si>
  <si>
    <t>12885.0
2390.0</t>
  </si>
  <si>
    <t>Оказание услуг холодного водоснабжения и водоотведения для филиала ГУП РК "Крымтеплокоммунэнерго" в г. Керчь (пгт Ленино, Ул. Дзержинского, 10; пгт Ленино, ул. Шоссейная, 1; пгт Ленино, ул. Пирогова, 2)</t>
  </si>
  <si>
    <t>1518.0
391.00</t>
  </si>
  <si>
    <t>Оказание услуг холодного водоснабжения и водоотведения для нужд котельных ГУП РК "Крымтеплокоммунэнерго" в г. Белогорск</t>
  </si>
  <si>
    <t>9917
680</t>
  </si>
  <si>
    <t>Оказание услуг по передаче неисключительных прав на использование системы автоматизированного проектирования (САПР) наружных сетей, рельефа и топографических планов, неисключительного права на использование системы автоматизированного проектирования (САПР) проектного документооборота и услуг технической поддержки программного обеспечения</t>
  </si>
  <si>
    <t>Оказание услуг печати и конвертования платежных документов на оплату услуг по теплоснабжению</t>
  </si>
  <si>
    <t>Невозможно определить объем</t>
  </si>
  <si>
    <t>95.11.10.130</t>
  </si>
  <si>
    <t>Оказание услуг по заправке и восстановлению картриджей</t>
  </si>
  <si>
    <t>Поставка бензина, дизельного топлива по топливным картам для нужд ГУП РК "Крымтеплокоммунэнерго" на второе полугодие в 2022г.</t>
  </si>
  <si>
    <t>140395
28646</t>
  </si>
  <si>
    <t>Оказание услуг холодного водоснабжения и водоотведения на источники теплоснабжения филиала ГУП РК "Крымтеплокоммунэнерго" г. Евпатория для выработки тепловой энергии потребителям</t>
  </si>
  <si>
    <t xml:space="preserve">в соответствии с условиями договора </t>
  </si>
  <si>
    <t>Оказание услуг холодного водоснабжения и водоотведения для нужд котельных ГУП РК "Крымтеплокоммунэнерго" в г. Бахчисарай</t>
  </si>
  <si>
    <t>5949
501</t>
  </si>
  <si>
    <t>19.20.31</t>
  </si>
  <si>
    <t>38.21</t>
  </si>
  <si>
    <t>38.21.22.000</t>
  </si>
  <si>
    <t>Оказание услуг по обращению с твердыми коммунальными отходами по адресу г. Симферополь, ул. Гайдара, 3а; г. Саки, ул. Морская, 4</t>
  </si>
  <si>
    <t>Оказание услуг по обращению с твердыми коммунальными отходами по адресу г. Симферополь, пер. Фруктовый, 13</t>
  </si>
  <si>
    <t>кубический метр
кубический метр</t>
  </si>
  <si>
    <t>216,00
15,90</t>
  </si>
  <si>
    <t>796
796
796
796
796</t>
  </si>
  <si>
    <t>20.11
20.11
20.11
20.11
20.11
20.11
20.11</t>
  </si>
  <si>
    <t>20.11.11.150
20.11.11.150
20.11.11.150
20.11.11.150
20.11.11.150
20.11.11.150
20.11.11.150</t>
  </si>
  <si>
    <t>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t>
  </si>
  <si>
    <t>876
876
876
876
876
876
876
876
876
876
876
876
876
876
876
876
876
876
876
876
876
876
876
876
876
876
876
876
876</t>
  </si>
  <si>
    <t>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t>
  </si>
  <si>
    <t>1
1
1
1
1
1
1
1
1
1
1
1
1
1
1
1
1
1
1
1
1
1
1
1
1
1
1
1
1</t>
  </si>
  <si>
    <t>65.12
65.12
65.12
65.12
65.12
65.12
65.12
65.12
65.12
65.12
65.12
65.12
65.12
65.12
65.12
65.12
65.12
65.12
65.12
65.12
65.12
65.12
65.12
65.12
65.12
65.12
65.12
65.12
65.12</t>
  </si>
  <si>
    <t>Оказание услуг по обращению с твердыми коммунальными отходами на территории городских округов Ялта и Алушта</t>
  </si>
  <si>
    <t>225.48</t>
  </si>
  <si>
    <t xml:space="preserve">Оказание услуг по обязательному страхованию гражданской ответственности владельца транспортных средств (ОСАГО) для нужд ГУП РК "Крымтеплокоммунэнерго" </t>
  </si>
  <si>
    <t>65.12.21.000</t>
  </si>
  <si>
    <t>Штука
Штука
Штука
Штука
Штука</t>
  </si>
  <si>
    <t>1202763,68
В том числе объем исполнения долгосрочного договора:
2022 г. - 997 073,50
2023 г. - 205 690,18</t>
  </si>
  <si>
    <t>неконкурентная закупка по принципу «электронного магазина», участниками которой могут быть только субъекты малого и среднего предпринимательства</t>
  </si>
  <si>
    <t>796
796
796
796
796
796
796</t>
  </si>
  <si>
    <t>Услуги по обращению с твердыми коммунальными отходами в г. Евпатория</t>
  </si>
  <si>
    <t>метр кубический</t>
  </si>
  <si>
    <t>176 880,00
В том числе объем исполнения долгосрочного договора:
2022 г. - 162 140,00
2023 г. - 14 740,00</t>
  </si>
  <si>
    <t>32.99
32.99
32.99
30.99
32.50
32.50
32.50</t>
  </si>
  <si>
    <t>32.99.53.120
32.99.53.120
32.99.53.120
30.99.10.110
32.50.22.127
32.50.22.127
32.50.22.127</t>
  </si>
  <si>
    <t>Товар
Товар
Товар
Товар
Товар
Товар
Товар</t>
  </si>
  <si>
    <t>Поставка тренажёров и приспособлений по оказанию первой медицинской помощи пострадавшим</t>
  </si>
  <si>
    <t>штука
штука
штука
штука
штука
штука
штука</t>
  </si>
  <si>
    <t>1
7
7
7
7
14
14</t>
  </si>
  <si>
    <t>Поставка пропан-бутана в талонах</t>
  </si>
  <si>
    <t>19.20
19.20
19.20</t>
  </si>
  <si>
    <t>19.20.21.125
19.20.21.125
19.20.21.345</t>
  </si>
  <si>
    <t>Поставка бензина, дизельного топлива по топливным картам для нужд ГУП РК "Крымтеплокоммунэнерго" на четвертый квартал 2022г.</t>
  </si>
  <si>
    <t>Невозможно определить объем
Невозможно определить объем
Невозможно определить объем</t>
  </si>
  <si>
    <t>4 451 581,26
В том числе объем исполнения долгосрочного договора:
2022 г. - 1 978 480,56
2023 г. - 2 473 100,70</t>
  </si>
  <si>
    <t>Поставка технической соли концентрат минеральный "Галит"</t>
  </si>
  <si>
    <t>08.39.10.110</t>
  </si>
  <si>
    <t>229 944,00
В том числе объем исполнения долгосрочного договора:
2022 г. - 212 256,00
2023 г. - 17 688,00</t>
  </si>
  <si>
    <t>11 292 080,00
В том числе объем исполнения долгосрочного договора:
2022 г. - 973 417,50
2023 г. - 10 318 662,50</t>
  </si>
  <si>
    <t>3 489 174,00
В том числе объем исполнения долгосрочного договора:
2022 г. - 516 150,00
2023 г. - 2 973 024,00</t>
  </si>
  <si>
    <t>199 928,00
В том числе объем исполнения долгосрочного договора:
2022 г. - 99 964,00
2023 г. - 99 964,00</t>
  </si>
  <si>
    <t>14.12.11.120</t>
  </si>
  <si>
    <t>Поставка специальной одежды, костюмы</t>
  </si>
  <si>
    <t>839</t>
  </si>
  <si>
    <t>112
7</t>
  </si>
  <si>
    <t>Поставка специальной обуви</t>
  </si>
  <si>
    <t>15.20.32.122
15.20.31.000
15.20.31.000
15.20.32.129
15.20.31.000
15.20.32.122
15.20.31.000
15.20.32.122</t>
  </si>
  <si>
    <t>15.20
15.20
15.20
15.20
15.20
15.20
15.20
15.20</t>
  </si>
  <si>
    <t>Пара (2 шт.)
Пара (2 шт.)
Пара (2 шт.)
Пара (2 шт.)
Пара (2 шт.)
Пара (2 шт.)
Пара (2 шт.)
Пара (2 шт.)</t>
  </si>
  <si>
    <t>715
715
715
715
715
715
715
715</t>
  </si>
  <si>
    <t>40
123
98
2
110
41
13
22</t>
  </si>
  <si>
    <t>Товар
Товар
Товар
Товар
Товар
Товар
Товар
Товар</t>
  </si>
  <si>
    <r>
      <rPr>
        <sz val="8"/>
        <color theme="1"/>
        <rFont val="Times New Roman"/>
        <family val="1"/>
        <charset val="204"/>
      </rPr>
      <t>14.12
14.12
14.12
14.12
14.12
14.12
14.12
14.12
14.12
14.12
14.12
14.12
14.12
14.12
14.12
14.12
14.12
14.12
14.12
14.12</t>
    </r>
    <r>
      <rPr>
        <sz val="8"/>
        <rFont val="Times New Roman"/>
        <family val="1"/>
        <charset val="204"/>
      </rPr>
      <t xml:space="preserve">
14.12
14.12
14.12</t>
    </r>
  </si>
  <si>
    <t>Комплект
Комплект
Комплект
Комплект
Комплект
Штука
Комплект
Комплект
Штука
Комплект
Пара (2 шт.)
Пара (2 шт.)
Пара (2 шт.)
Пара (2 шт.)
Пара (2 шт.)
Пара (2 шт.)
Пара (2 шт.)
Пара (2 шт.)
Пара (2 шт.)
Пара (2 шт.)
Штука
Штука
Пара (2 шт.)</t>
  </si>
  <si>
    <t>839
839
839
839
839
796
839
839
796
839
715
715
715
715
715
715
715
715
715
715
796
796
715</t>
  </si>
  <si>
    <t>98
63
51
7
5
152
2
2
12
40
1900
100
1800
40
290
80
20
80
800
80
90
70
30</t>
  </si>
  <si>
    <t>Товар
Товар
Товар
Товар
Товар
Товар
Товар
Товар
Товар
Товар
Товар
Товар
Товар
Товар
Товар
Товар
Товар
Товар
Товар
Товар
Товар
Товар
Товар</t>
  </si>
  <si>
    <r>
      <rPr>
        <sz val="8"/>
        <color theme="1"/>
        <rFont val="Times New Roman"/>
        <family val="1"/>
        <charset val="204"/>
      </rPr>
      <t>14.12.11.120
14.12.11.120
14.12.11.120
14.12.11.120
14.12.11.120
14.12.30.190
14.12.11.120
14.12.11.120
14.12.30.110
14.12.11.110
14.12.30.150
14.12.30.150
14.12.30.150
14.12.30.150
14.12.30.150
14.12.30.150
14.12.30.150
14.12.30.150
14.12.30.150
14.12.30.150</t>
    </r>
    <r>
      <rPr>
        <sz val="8"/>
        <rFont val="Times New Roman"/>
        <family val="1"/>
        <charset val="204"/>
      </rPr>
      <t xml:space="preserve">
14.12.30.190
14.12.30.190
14.12.30.190</t>
    </r>
  </si>
  <si>
    <t>32.99
32.99
32.99
32.99
32.99
32.99
32.99
32.99
32.99
32.99
32.99
32.99
32.99
32.99
32.99
32.99
32.99</t>
  </si>
  <si>
    <t>32.99.11.160
32.99.11.160
32.99.11.160
32.99.11.160
32.99.11.170
32.99.11.170
32.99.11.120
32.99.11.120
32.99.11.120
32.99.11.160
32.99.11.160
32.99.11.150
32.99.11.150
32.99.11.130
32.99.11.160
32.99.11.199
32.99.11.130</t>
  </si>
  <si>
    <t>Товар
Товар
Товар
Товар
Товар
Товар
Товар
Товар
Товар
Товар
Товар
Товар
Товар
Товар
Товар
Товар
Товар</t>
  </si>
  <si>
    <t>Поставка средств индивидуальной защиты</t>
  </si>
  <si>
    <t>796
796
796
796
796
839
796
796
796
796
796
796
839
839
839
796
839</t>
  </si>
  <si>
    <t>штука
штука
штука
штука
штука
комплект
штука
штука
штука
штука
штука
штука
комплект
комплект
комплект
штука
комплект</t>
  </si>
  <si>
    <t>970
204
51
74
198
45
144
1702
559
523
35
101
38
108
41
20
5</t>
  </si>
  <si>
    <t>Человек в час
Человек в час
Человек в час
Человек в час</t>
  </si>
  <si>
    <t>8760
8760
8760
8760</t>
  </si>
  <si>
    <t>Услуга
Услуга
Услуга
Услуга</t>
  </si>
  <si>
    <t>539
539
539
539</t>
  </si>
  <si>
    <t>80.10
80.10
80.10
80.10</t>
  </si>
  <si>
    <t>80.10.12.000
80.10.12.000
80.10.12.000
80.10.12.000</t>
  </si>
  <si>
    <t>6 599 433,60
В том числе объем исполнения долгосрочного договора:
2022 - 0,00
2023 - 6 049 480,80
2024 - 549 952,80</t>
  </si>
  <si>
    <t>2 700 000,00
В том числе объем исполнения долгосрочного договора:
2022 - 0,00
2023 - 2 700 000,00</t>
  </si>
  <si>
    <t>433 333,40
В том числе объем исполнения долгосрочного договора:
2022 - 0,00
2023 - 433 333,40</t>
  </si>
  <si>
    <t>33.20.42.000</t>
  </si>
  <si>
    <t>33.20</t>
  </si>
  <si>
    <t>370 000,00
В том числе объем исполнения долгосрочного договора:
2022 - 0,00
2023 - 370 000,00</t>
  </si>
  <si>
    <t>Оказание услуг по наладке и регистрации узлов учета газа на сервере "Автоматического мониторинга и сбора данных" ГУП РК "Крымгазсети"</t>
  </si>
  <si>
    <t>883 300,00
В том числе объем исполнения долгосрочного договора:
2022 - 0,00
2023 - 883 300,00</t>
  </si>
  <si>
    <t>3452,40
730,80
863,10
3471,30
831,60
982,80
2620,80</t>
  </si>
  <si>
    <t>1 588 741,56
В том числе объем исполнения долгосрочного договора:
2022 - 0,00
2023 - 1 588 741,56</t>
  </si>
  <si>
    <t>Поставка бензина, дизельного топлива по топливным картам для нужд ГУП РК "Крымтеплокоммунэнерго"</t>
  </si>
  <si>
    <t>-</t>
  </si>
  <si>
    <t>19 000 000,00
В том числе объем исполнения долгосрочного договора:
2022 - 0,00
2023 - 17 600 000,00
2024 - 1 400 000,00</t>
  </si>
  <si>
    <t>26.20
27.12</t>
  </si>
  <si>
    <t>26.20.14.000
27.12.10.190</t>
  </si>
  <si>
    <t>Поставка серверного оборудования</t>
  </si>
  <si>
    <t>2
1</t>
  </si>
  <si>
    <t>6 733 046,40
В том числе объем исполнения долгосрочного договора:
2022 - 0,00
2023 - 6 733 046,40</t>
  </si>
  <si>
    <t>1 480 082 741,28
В том числе объем исполнения долгосрочного договора:
2022 - 0,00
2023 - 1 234 547 165,28
2024 - 245 535 576,00</t>
  </si>
  <si>
    <t>346 637 422,56
В том числе объем исполнения долгосрочного договора:
2022 - 20 387 955,36
2023 - 266 745 108,00
2024 - 59 504 359,20</t>
  </si>
  <si>
    <t>1 761 200,04
В том числе объем исполнения долгосрочного договора:
2022 - 0,00
2023 - 1 614 433,37
2024 - 146 766,67</t>
  </si>
  <si>
    <t>26.51
26.51
26.51
28.25
26.51</t>
  </si>
  <si>
    <t>Поставка оборудования для монтажа узлов учета газа</t>
  </si>
  <si>
    <t>4
2
1
1
2</t>
  </si>
  <si>
    <t>1 906 326,66
В том числе объем исполнения долгосрочного договора:
2022 - 0,00
2023 - 1 906 326,66</t>
  </si>
  <si>
    <t>839 454,59
В том числе объем исполнения долгосрочного договора:
2022 - 0,00
2023 - 769 494,00
2024 - 69 960,59</t>
  </si>
  <si>
    <t>11
11
11
11
11
11
11
11
11
11
11
11
11
11
11
11
11
11
11
11
11
11
11
11
11
11
11
11
11
11
11
11
11
11
11
11
11
11
11
11
11
11
11
11
11
11
11
11
11
11
11
11</t>
  </si>
  <si>
    <t>3 429 433,59
В том числе объем исполнения долгосрочного договора:
2022 - 0,00
2023 - 3 117 666,90
2024 - 311 766,69</t>
  </si>
  <si>
    <t>26.51.52.110
26.51.52.110
26.51.63.110
28.25.14.110
26.51.51.110</t>
  </si>
  <si>
    <t>36.00</t>
  </si>
  <si>
    <t>Месяц 
Минута
Минута
Минута
Минута
Минута
Минута
Минута
Минута</t>
  </si>
  <si>
    <t>362
355
355
355
355
355
355
355
355</t>
  </si>
  <si>
    <t>61.10.11.190
61.10.11.190
61.10.11.190
61.10.11.190
61.10.11.190
61.10.11.190
61.10.11.190
61.10.11.190
61.10.11.190</t>
  </si>
  <si>
    <t>61.10
61.10
61.10
61.10
61.10
61.10
61.10
61.10
61.10</t>
  </si>
  <si>
    <t>87 315,60
В том числе объем исполнения долгосрочного договора:
2021 - 27 814,32
2022 - 29 083,20
2023 - 30 418,08</t>
  </si>
  <si>
    <t>115 418,16
В том числе объем исполнения долгосрочного договора:
2021 - 51 938,17
2022 - 63 479,99
2023 - 0,00</t>
  </si>
  <si>
    <t>10 000 000,00
В том числе объем исполнения долгосрочного договора:
2021 - 0,00
2022 - 10 000 000,00
2023 - 0,00</t>
  </si>
  <si>
    <t>206 844,72
В том числе объем исполнения долгосрочного договора:
2021 - 0,00
2022 - 189 607,66
2023 -17 237,06</t>
  </si>
  <si>
    <t>6 633 948,00
В том числе объем исполнения долгосрочного договора:
2021 - 0,00
2022 - 6 070 516,80
2023 - 563 431,20</t>
  </si>
  <si>
    <t>3 937 485,00
В том числе объем исполнения долгосрочного договора:
2021 - 0,00
2022 - 3 609 361,25
2023 - 328 123,75</t>
  </si>
  <si>
    <t>784 225,00
В том числе объем исполнения долгосрочного договора:
2021 - 0,00
2022 - 718 872,00
2023 - 65 353,00</t>
  </si>
  <si>
    <t>1 811 362 993,44
В том числе объем исполнения долгосрочного договора:
2021 - 0,00
2022 - 1 486 441 070,40
2023 - 324 921 923,04</t>
  </si>
  <si>
    <t>5 339 006,90
В том числе объем исполнения долгосрочного договора:
2022 - 4 455 201,15
2023 - 883 805,75</t>
  </si>
  <si>
    <t xml:space="preserve">202 500,00
В том числе объем исполнения долгосрочного договора:
2022 - 202 500,00
2023 - 0,00 </t>
  </si>
  <si>
    <t>750 000,00
В том числе объем исполнения долгосрочного договора:
2022 - 675 000,00
2023 - 75 000,00</t>
  </si>
  <si>
    <t>5 314 790,65
В том числе объем исполнения долгосрочного договора:
2022 - 4 459 907,44
2023 - 854 883,21</t>
  </si>
  <si>
    <t>322 957,67
В том числе объем исполнения долгосрочного договора:
2022 - 268 569,52
2023 - 54 388,15</t>
  </si>
  <si>
    <t>3 136 163,22
В том числе объем исполнения долгосрочного договора:
2022 - 2 787 700,64
2023 - 348 462,58</t>
  </si>
  <si>
    <t>2 097 000,00
В том числе объем исполнения долгосрочного договора:
2022 - 1 631 000,00
2023 - 466 000,00</t>
  </si>
  <si>
    <t>192 011,92
В том числе объем исполнения долгосрочного договора:
2022 - 160 554,65
2023 - 31 457,27</t>
  </si>
  <si>
    <t>1 308 546,79
В том числе объем исполнения долгосрочного договора:
2022 - 1 091 815,20
2023 - 216 731,59</t>
  </si>
  <si>
    <t>5 000 000,00
В том числе объем исполнения долгосрочного договора:
2022 г. - 3 300 000,00
2023 г. - 1 700 000,00</t>
  </si>
  <si>
    <t>511 700,00
В том числе объем исполнения долгосрочного договора:
2023 - 511 700,00</t>
  </si>
  <si>
    <t>113 400 000,00
В том числе объем исполнения долгосрочного договора:
2023 - 113 400 000,00</t>
  </si>
  <si>
    <t>275 742,45
В том числе объем исполнения долгосрочного договора:
2023 - 725 742,45</t>
  </si>
  <si>
    <t>2 081 938,89
В том числе объем исполнения долгосрочного договора:
2023 - 2 081 938,89</t>
  </si>
  <si>
    <t>5 814 236,63
В том числе объем исполнения долгосрочного договора:
2023 - 5 814 236,63</t>
  </si>
  <si>
    <t>4 378 746,36
В том числе объем исполнения долгосрочного договора:
2023 - 4 378 746,36</t>
  </si>
  <si>
    <t>2 692 993,33
В том числе объем исполнения долгосрочного договора:
2022 - 0,00
2023 - 2 692 993,33</t>
  </si>
  <si>
    <t>1 104 636,06
В том числе объем исполнения долгосрочного договора:
2022 - 980 136,18
2023 - 124 499,88</t>
  </si>
  <si>
    <t>209 791,74
В том числе объем исполнения долгосрочного договора:
2022 - 190 502,93
2023 - 19 288,81</t>
  </si>
  <si>
    <t>868 921,00
В том числе объем исполнения долгосрочного договора:
2022 - 789 448,05
2023 - 79 472,95</t>
  </si>
  <si>
    <t>193 866,67
В том числе объем исполнения долгосрочного договора:
2022 - 193 866,67
2023 - 0,00</t>
  </si>
  <si>
    <t>3 136 163,22
В том числе объем исполнения долгосрочного договора:
2022 - 2 813 954,67
2023 - 322 208,55</t>
  </si>
  <si>
    <t>2 045 630,40
В том числе объем исполнения долгосрочного договора:
2022 - 1 759 222,80
2023 - 286 407,60</t>
  </si>
  <si>
    <t>300 000,00
В том числе объем исполнения долгосрочного договора:
2022 - 270 000,00
2023 - 30 000,00</t>
  </si>
  <si>
    <t>7 199 000,00
В том числе объем исполнения долгосрочного договора:
2022 - 6 199 000,00
2023 - 1 000 000,00</t>
  </si>
  <si>
    <t>8 037 995,87
В том числе объем исполнения долгосрочного договора:
2022 - 7 114 193,59
2023 - 923 802,28</t>
  </si>
  <si>
    <t>314 135,82
В том числе объем исполнения долгосрочного договора:
2022 - 285 398,70
2023 - 28 737,12</t>
  </si>
  <si>
    <t>124 298,40
В том числе объем исполнения долгосрочного договора:
2022 г. - 108 976,30
2023 г. - 15 322,10</t>
  </si>
  <si>
    <t>307 500,00
В том числе объем исполнения долгосрочного договора:
2022 - 307 500,00
2023 - 0,00</t>
  </si>
  <si>
    <t>154 949,88
В том числе объем исполнения долгосрочного договора:
2022 - 142 037,39
2023 - 12 912,49</t>
  </si>
  <si>
    <t>2 076 000,03
В том числе объем исполнения долгосрочного договора:
2022 - 1 845 333,36
2023 - 230 666,67</t>
  </si>
  <si>
    <t>11 800 000,00
В том числе объем исполнения долгосрочного договора:
2022 - 10 816 666,67
2023 - 983 333,33</t>
  </si>
  <si>
    <t>1 700 000,00
В том числе объем исполнения долгосрочного договора:
2022 - 1 535 000,00
2023 - 165 000,00</t>
  </si>
  <si>
    <t>448 707 026,42
В том числе объем исполнения долгосрочного договора:
2022 - 367 761 036,87
2023 - 80 945 989,55</t>
  </si>
  <si>
    <t>53 969 589,44
В том числе объем исполнения долгосрочного договора:
2022 - 48 426 192,63
2023 - 5 543 396,81</t>
  </si>
  <si>
    <t>388 304,16
В том числе объем исполнения долгосрочного договора:
2022 - 353 304,16
2023 - 35 000,00</t>
  </si>
  <si>
    <t>1 650 000,00
В том числе объем исполнения долгосрочного договора:
2022 - 1 485 000,00
2023 - 165 000,00</t>
  </si>
  <si>
    <t>61.20</t>
  </si>
  <si>
    <t>53.20</t>
  </si>
  <si>
    <t>77.33</t>
  </si>
  <si>
    <t>58.29</t>
  </si>
  <si>
    <t>63.12
63.12
63.12</t>
  </si>
  <si>
    <t>63.12.10.000
63.12.10.000
63.12.10.000</t>
  </si>
  <si>
    <t>Услуга
Услуга
Услуга</t>
  </si>
  <si>
    <t>Услуга по поддержке в сети интернет доменного имени tce.crimea.com, услуга по поддержке в сети интернет электронного почтового адреса tce@crimea.com, услугу по поддержке резервного канала сети интернет с выделенным IP-адресом</t>
  </si>
  <si>
    <t>362
362
362</t>
  </si>
  <si>
    <t xml:space="preserve">Месяц
Месяц
Месяц </t>
  </si>
  <si>
    <t>12
12
12</t>
  </si>
  <si>
    <t>109 804,00
В том числе объем исполнения долгосрочного договора:
2022 - 0,00
2023 - 100 704,00
2024 - 9 100,00</t>
  </si>
  <si>
    <t>61.10
61.10</t>
  </si>
  <si>
    <t>61.10.11.190
61.10.11.190</t>
  </si>
  <si>
    <t>Оказание услуг местной телефонной связи (деятельности по приему, обработке, хранению, передаче, доставке знаков, сигналов, голосовой информации, письменного текста, изображений, звуков или сообщения любого рода по радиосистеме, проводной, оптической и другими электромагнитными системами)</t>
  </si>
  <si>
    <t>362
355</t>
  </si>
  <si>
    <t>Месяц
Минута</t>
  </si>
  <si>
    <t xml:space="preserve">
12
Невозможно определить количество
</t>
  </si>
  <si>
    <t>500 000,00
В том числе объем исполнения долгосрочного договора:
2022 - 0,00
2023 - 458 333,33
2024 - 41 666,67</t>
  </si>
  <si>
    <t>61.10</t>
  </si>
  <si>
    <t>Невозможно определить количество</t>
  </si>
  <si>
    <t>1 600 000,00
В том числе объем исполнения долгосрочного договора:
2022 - 0,00
2023 - 1 466 666,67
2024 - 133 333,33</t>
  </si>
  <si>
    <t>63</t>
  </si>
  <si>
    <t>65</t>
  </si>
  <si>
    <t>Оказание услуг по формированию и печати платежных документов на оплату услуг по теплоснабжению и горячему водоснабжению</t>
  </si>
  <si>
    <t>6 947 440,57
В том числе объем исполнения долгосрочного договора:
2022 - 0,00
2023 - 6 262 449,06
2024 - 684 991,51</t>
  </si>
  <si>
    <t>Оказание услуг по доставке платежных документов потребителям услуг по теплоснабжению и горячему водоснабжению</t>
  </si>
  <si>
    <t>5 373 978,42
В том числе объем исполнения долгосрочного договора:
2022 - 0,00
2023 - 4 844 124,36
2024 - 529 854,06</t>
  </si>
  <si>
    <t>1
1
1
1
1
1
1
1
1
1
1
1
1
1
1
1
1
1
1
1
1
1
1
1
1
1
1
1
1
1
1
1
1
1
1
1
1
1
1
1
1
1
1
1
1
1
1
1
1
1
1
1</t>
  </si>
  <si>
    <t>295 000,00
В том числе объем исполнения долгосрочного договора:
2022 - 0,00
2023 - 295 000,00</t>
  </si>
  <si>
    <t>План закупки товаров (работ, услуг) на 2023 год</t>
  </si>
  <si>
    <t>Оказание услуг по монтажу, активации блока СКЗИ, калибровке тахографа, с выдачей сертификата настройки</t>
  </si>
  <si>
    <t>63.99</t>
  </si>
  <si>
    <t>63.99.10.190</t>
  </si>
  <si>
    <t>28.13</t>
  </si>
  <si>
    <t>28.13.14.110</t>
  </si>
  <si>
    <t>Поставка насосного оборудования (насосы напольные)</t>
  </si>
  <si>
    <t>Штука</t>
  </si>
  <si>
    <t>Поставка предохранительных клапанов</t>
  </si>
  <si>
    <t>Поставка крепежных металлических изделий</t>
  </si>
  <si>
    <t>1 020 000,00
В том числе объем исполнения долгосрочного договора:
2023 - 927 000,00
2024 - 93 000,00</t>
  </si>
  <si>
    <t>43.22</t>
  </si>
  <si>
    <t>43.22.12.140</t>
  </si>
  <si>
    <t>Ремонт котла ДКВр 4-13 по ул. Молодежная, 28а, пгт. Нижнегорский, Республика Крым</t>
  </si>
  <si>
    <t>Товар
Товар
Товар
Товар
Товар</t>
  </si>
  <si>
    <t>Поставка металлопроката</t>
  </si>
  <si>
    <t>Поставка песка</t>
  </si>
  <si>
    <t>Поставка щебня</t>
  </si>
  <si>
    <t>71.20.19.190</t>
  </si>
  <si>
    <t>Испытание на стенде предохранительных клапанов</t>
  </si>
  <si>
    <t>25.29</t>
  </si>
  <si>
    <t>25.29.11.000</t>
  </si>
  <si>
    <t>Поставка баков расширительных мембранных для системы отопления</t>
  </si>
  <si>
    <t>23.99</t>
  </si>
  <si>
    <t>23.99.11.130</t>
  </si>
  <si>
    <t>Поставка паронита</t>
  </si>
  <si>
    <t>23.20</t>
  </si>
  <si>
    <t>23.20.12.110</t>
  </si>
  <si>
    <t>23.51</t>
  </si>
  <si>
    <t>23.51.12.111</t>
  </si>
  <si>
    <t>Поставка портландцемента</t>
  </si>
  <si>
    <t>Поставка резины технической</t>
  </si>
  <si>
    <t>Поставка лакокрасочной продукции</t>
  </si>
  <si>
    <t>28.15</t>
  </si>
  <si>
    <t>28.15.10.110</t>
  </si>
  <si>
    <t>Поставка подшипников</t>
  </si>
  <si>
    <t>23.99.19.110</t>
  </si>
  <si>
    <t>Поставка утеплителя</t>
  </si>
  <si>
    <t>23.14</t>
  </si>
  <si>
    <t>23.14.11.110</t>
  </si>
  <si>
    <t>Поставка стеклопластика рулонного</t>
  </si>
  <si>
    <t>24.34</t>
  </si>
  <si>
    <t>24.34.11.110</t>
  </si>
  <si>
    <t>Метр квадратный</t>
  </si>
  <si>
    <t>Поставка проволоки вязальной</t>
  </si>
  <si>
    <t>74.90</t>
  </si>
  <si>
    <t>74.90.14.000</t>
  </si>
  <si>
    <t>Оказание услуг по предоставлению гидрометеорологической информации</t>
  </si>
  <si>
    <t>53.20+B7B75:P75</t>
  </si>
  <si>
    <t>5 373 978,42
В том числе объем исполнения долгосрочного договора:
2023 - 4 844 124,36
2024 - 529 854,06</t>
  </si>
  <si>
    <t>Поставка молока ультра пастеризованного</t>
  </si>
  <si>
    <t>10.51.11.120</t>
  </si>
  <si>
    <t>10.51</t>
  </si>
  <si>
    <t>Поставка соли технической концентрат минеральный "Галит"</t>
  </si>
  <si>
    <t>08.93.10.110</t>
  </si>
  <si>
    <t>Оказание услуг холодного водоснабжения и водоотведения для нужд филиала ГУП РК "Крымтеплокоммунэнерго" в г. Джанкой (пгт. Октябрьское: ул. Цурцумия, 15; ул. Кондрашина, 68а)</t>
  </si>
  <si>
    <t>3154
374</t>
  </si>
  <si>
    <t>1000
100
60
50
170
50
200
1900
60
550
40
55
110
50
10</t>
  </si>
  <si>
    <t>Штука
Штука
Штука
Штука
Штука
Комплект
Штука
Штука
Штука
Штука
Штука
Штука
Комплект
Комплект
Штука</t>
  </si>
  <si>
    <t>796
796
796
796
796
839
796
796
796
796
796
796
839
839
796</t>
  </si>
  <si>
    <t>32.99.11.160
32.99.11.160
32.99.11.160
32.99.11.160
32.99.11.170
32.99.11.170
32.99.11.120
32.99.11.120
32.99.11.120
32.99.11.160
32.99.11.160
32.99.11.150
32.99.11.130
32.99.11.160
32.99.11.199</t>
  </si>
  <si>
    <t>32.99
32.99
32.99
32.99
32.99
32.99
32.99
32.99
32.99
32.99
32.99
32.99
32.99
32.99
32.99</t>
  </si>
  <si>
    <t>Оказание услуг холодного водоснабжения и водоотведения для нужд филиала ГУП РК "Крымтеплокоммунэнерго" в г. Джанкой (пгт. Первомайское: ул. Героев Подпольщиков, 14а, ул. Ленина, 162, ул. Школьная, 7. пгт. Черноморское: ул. Кирова, 81, ул. Индустриальная, 5, ул. Димитрова, 6а. с. Правда, ул. Школьная, 22б. с. Калинино, ул. Ивана Франка, 1а. с. Калинино, ул. Ленина, 1а.)</t>
  </si>
  <si>
    <t>36.00
36.00
36.00
36.00
37.00
37.00
37.00
37.00</t>
  </si>
  <si>
    <t>113
113
113
113
113
113
113
113</t>
  </si>
  <si>
    <t>Кубический метр
Кубический метр
Кубический метр
Кубический метр
Кубический метр
Кубический метр
Кубический метр
Кубический метр</t>
  </si>
  <si>
    <t>Оказание услуг холодного водоснабжения для нужд филиала ГУП РК "Крымтеплокоммунэнерго" в г. Джанкой (пгт. Нижнегорский: ул. 50 Лет Октября, 51; ул. Школьная, 14; ул. Молодежная,12а)</t>
  </si>
  <si>
    <t>36.00.12.000</t>
  </si>
  <si>
    <t>4777
1660</t>
  </si>
  <si>
    <t>36.00
37.00
37.00</t>
  </si>
  <si>
    <t>36.00.11.000
37.00.11.110
37.00.11.110</t>
  </si>
  <si>
    <t>113
113
113</t>
  </si>
  <si>
    <t>Кубический метр
Кубический метр
Кубический метр</t>
  </si>
  <si>
    <t>5847.0
931.0
465.5</t>
  </si>
  <si>
    <t>36.00
36.00
37.00
37.00</t>
  </si>
  <si>
    <t>36.00.11.000
36.00.11.000
37.00.11.110
37.00.11.110</t>
  </si>
  <si>
    <t>113
113
113
113</t>
  </si>
  <si>
    <t>Кубический метр
Кубический метр
Кубический метр
Кубический метр</t>
  </si>
  <si>
    <t>91557
20881
10440.5</t>
  </si>
  <si>
    <t>847290
3919
260397
Невозможно определить количество</t>
  </si>
  <si>
    <t>Оказание услуг холодного водоснабжения и водоотведения для нужд филиала ГУП РК "Крымтеплокоммунэнерго" в г. Джанкой (пгт. Нижнегорский: ул. Молодежная, 28а)</t>
  </si>
  <si>
    <t>Оказание услуг холодного водоснабжения и водоотведения для нужд филиала ГУП РК "Крымтеплокоммунэнерго" в г. Керчь (ЦТП Марат-4 - ул. Ворошилова,27; ЦТП Марат-5а - Индустриальное шоссе, 9а; ЦТП Марат5б - ул. Блюхера, 19)</t>
  </si>
  <si>
    <t>Оказание услуг холодного водоснабжения и водоотведения для нужд филиала ГУП РК "Крымтеплокоммунэнерго" в г. Керчь (ул. Гудованцева,6; ул. Пролетарская, 15а; пер. Кооперативный, 31; ул. Еременко, 32; ул. К. Маркса, 10б; ул. Кирова 79в (котельная); ул. Островского, 110а; ул. Ученическая, 15; ул. Фурманова, 63а; Вокзальное шоссе, 64а; ул. Шлагбаумская, 32; Вокзальное шоссе, 46; ул. Ворошилова, 9а; ул. Рыбаков, 2а; ул. Свердлова, 17; ул. Ульяновых, 2г; ул. Магистральное шоссе, 3; ул. ген. Петрова, 16б; ул. ген. Петрова, 24в; ул. 1-я Пятилетка, 31а; ул. Фестивальная,1; ул. Голощапова, 17; ул. Назаренко, 11; ул. 12 Апреля 1961, 1а; ул. Славы, 4; ул. Кирова, 13; ул. Г. Сталинграда, 12б; ул. Свердлова, 57; Индустриальное шоссе, 8)</t>
  </si>
  <si>
    <t>Оказание услуг холодного водоснабжения и водоотведения для нужд котельных ГУП РК "Крымтеплокоммунэнерго"</t>
  </si>
  <si>
    <t>36.00.12.000
37.00.11.110</t>
  </si>
  <si>
    <t>36.00.12.000
36.00.12.000
36.00.12.000
36.00.12.000
37.00.11.110
37.00.11.110
37.00.11.110
37.00.11.110</t>
  </si>
  <si>
    <t>4721
24
1685
26
643
846
321.5
423</t>
  </si>
  <si>
    <t>Оказание услуг по адаптации  и сопровождению экземпляров Систем КонсультантПлюс на основе специального лицензионного программного обеспечения, обеспечивающего совместимость услуг с установленными у заказчика экземплярами Системы КонсультантПлюс</t>
  </si>
  <si>
    <t>187 005.00
В том числе объем исполнения долгосрочного договора:
2023 - 168 304,50
2024 -18 700,50</t>
  </si>
  <si>
    <t>20.30.11.130
23.64.10.110
23.64.10.110
20.30.11.130
23.64.10.110
23.64.10.110
23.64.10.110
23.64.10.110
20.30.11.120</t>
  </si>
  <si>
    <t>20.30
23.64
23.64
20.30
23.64
23.64
23.64
23.64
20.30</t>
  </si>
  <si>
    <t>Килограмм
Килограмм
Килограмм
Литр; кубический дециметр
Килограмм
Килограмм
Килограмм
Килограмм
Килограмм</t>
  </si>
  <si>
    <t>166
166
166
112
166
166
166
166
166</t>
  </si>
  <si>
    <t>30
125
800
100
1000
150
150
1000
260</t>
  </si>
  <si>
    <t xml:space="preserve">Поставка строительных материалов для наружной отделки котельной </t>
  </si>
  <si>
    <t>58.19
58.19
58.19
58.19
58.19
58.19
58.19
58.19
58.19</t>
  </si>
  <si>
    <t>58.19.14
58.19.14
58.19.14
58.19.14
58.19.14
58.19.14
58.19.14
58.19.14
58.19.14</t>
  </si>
  <si>
    <t>Поставка марок почтовых</t>
  </si>
  <si>
    <t>796
796
796
796
796
796
796
796
796</t>
  </si>
  <si>
    <t>Штука
Штука
Штука
Штука
Штука
Штука
Штука
Штука
Штука</t>
  </si>
  <si>
    <t>7500
6800
5500
5800
6700
6800
8990
9000
1000</t>
  </si>
  <si>
    <t>20.30
20.30
20.30
20.30
20.30
20.30
20.30
20.30
20.30
20.30
20.30
20.30
20.30
20.30
20.30
20.30
20.30</t>
  </si>
  <si>
    <t>20.30.12.140
20.30.12.130
20.30.12.130
20.30.12.130
20.30.12.130
20.30.12.130
20.30.12.130
20.30.12.130
20.30.12.130
20.30.12.130
20.30.12.130
20.30.11.120
20.30.11.130
20.30.22.220
20.30.22.220
20.30.11.120
20.30.22.110</t>
  </si>
  <si>
    <t>166
166
166
166
166
166
166
166
166
166
166
166
166
112
112
166
166</t>
  </si>
  <si>
    <t>Килограмм
Килограмм
Килограмм
Килограмм
Килограмм
Килограмм
Килограмм
Килограмм
Килограмм
Килограмм
Килограмм
Килограмм
Килограмм
Литр; кубический дециметр
Литр; кубический дециметр
Килограмм
Килограмм</t>
  </si>
  <si>
    <t>1400
781,20
1159,20
660,8
1671,60
1192,80
800,80
1797,6
378
439,60
123,20
720
720
356
310
780
55</t>
  </si>
  <si>
    <t>А</t>
  </si>
  <si>
    <t>61.10.43.000</t>
  </si>
  <si>
    <t>месяц</t>
  </si>
  <si>
    <t>203 500,00
В том числе объем исполнения долгосрочного договора:
2023 - 185 000,00
2024 - 18 500,00</t>
  </si>
  <si>
    <t>1 020 000,00
В том числе объем исполнения долгосрочного договора:
2023 - 920 000,00
2024 - 100 000,00</t>
  </si>
  <si>
    <t>Оказание услуг по широкополосному доступу информационно-коммуникационной сети Интернет по проводным сетям</t>
  </si>
  <si>
    <t>95.11
95.11</t>
  </si>
  <si>
    <t>91.11.10.130
91.11.10.190</t>
  </si>
  <si>
    <t>600 000,00
В том числе объем исполнения долгосрочного договора:
2023 - 543 000,00
2024 - 57 000,00</t>
  </si>
  <si>
    <t>62.03.12.120</t>
  </si>
  <si>
    <t>1 980 000,00
В том числе объем исполнения долгосрочного договора:
2023 - 1 815 000,00
2024 - 165 000,00</t>
  </si>
  <si>
    <t>195 607,04
В том числе объем исполнения долгосрочного договора:
2023 - 158 430.26
2024 - 37176.78</t>
  </si>
  <si>
    <t>348 202,47
В том числе объем исполнения долгосрочного договора:
2023 - 296 629,22
2024 - 51 573,25</t>
  </si>
  <si>
    <t>5 869 807,05
В том числе объем исполнения долгосрочного договора:
2023 - 5 071 478,59
2024 - 798 328,46</t>
  </si>
  <si>
    <t>56 598 827,86
В том числе объем исполнения долгосрочного договора:
2023 - 51 149 266.59
2024 - 5 449 561.27</t>
  </si>
  <si>
    <t>71.12</t>
  </si>
  <si>
    <t>71.12.19.100</t>
  </si>
  <si>
    <t>Выполнение работ по разработке проектно-сметной документации по объекту: «Реконструкция центрального теплового пункта с установкой блочно-модульной котельной по адресу: Республика Крым, г. Ялта, ул. Тимирязева, 13»</t>
  </si>
  <si>
    <t>условная единица</t>
  </si>
  <si>
    <t>26.51
 26.51.
26.51
26.51
26.51
26.51
26.51
26.51
28.25
28.25
28.25
28.25
28.25
28.25
26.51
26.51
26.51</t>
  </si>
  <si>
    <t>26.51.52.110
26.51.63.110
26.51.63.110
26.51.63.110
26.51.63.110
26.51.52.110
26.51.52.110
26.51.52.110
28.25.14.110
28.25.14.110
28.25.14.110
28.25.14.110
28.25.14.110
28.25.14.110
26.51.51.110
26.51.51.110
26.51.52.190</t>
  </si>
  <si>
    <t>Поставка оборудования для монтажа узлов учета газа на объектах ГУП РК " Крымтеплокоммунэнерго"</t>
  </si>
  <si>
    <t>штука
штука
штука
штука
штука
штука
штука
штука
штука
штука
штука
штука
штука
штука
штука
штука
штука</t>
  </si>
  <si>
    <t>4
2
1
1
1
6
1
3
2
2
1
2
1
1
1
9
5</t>
  </si>
  <si>
    <t>27.90
27.90
27.90
27.90</t>
  </si>
  <si>
    <t>27.90.31.110
27.90.31.110
27.90.31.110
27.90.31.110</t>
  </si>
  <si>
    <t>Поставка сварочных аппаратов</t>
  </si>
  <si>
    <t>штука
штука
штука
штука</t>
  </si>
  <si>
    <t>1
6
3
1</t>
  </si>
  <si>
    <t>27.90
27.90</t>
  </si>
  <si>
    <t>27.90.32.110
27.90.32.110</t>
  </si>
  <si>
    <t>Поставка сварочного оборудования</t>
  </si>
  <si>
    <t>штука
штука</t>
  </si>
  <si>
    <t>50
32</t>
  </si>
  <si>
    <t>28.99
28.99
28.99</t>
  </si>
  <si>
    <t>28.99.39.190
28.99.39.190
28.99.39.190</t>
  </si>
  <si>
    <t>Поставка газорегуляторных установок шкафных</t>
  </si>
  <si>
    <t>штука
штука
штука</t>
  </si>
  <si>
    <t>3
2
1</t>
  </si>
  <si>
    <t>24.20
24.20
24.20
24.20
24.20
24.20
24.20
24.20
24.20
24.20
24.20
24.20
24.20
24.20
24.20
24.20
24.20
24.20
24.20
24.20
24.20
24.20
24.20
24.20
24.20
24.20
24.20
24.20</t>
  </si>
  <si>
    <t>24.20.13.130
24.20.13.130
24.20.13.130
24.20.13.130
24.20.13.130
24.20.40.000
24.20.40.000
24.20.40.000
24.20.40.000
24.20.40.000
24.20.40.000
24.20.40.000
24.20.40.000
24.20.40.000
24.20.40.000
24.20.40.000
24.20.40.000
24.20.40.000
24.20.40.000
24.20.40.000
24.20.40.000
24.20.40.000
24.20.40.000
24.20.40.000
24.20.40.000
24.20.40.000
24.20.40.000
24.20.40.000</t>
  </si>
  <si>
    <t>Поставка труб ППУ ОЦ и фасонных изделий стальных с тепловой изоляцией к ним, для реконструкции объекта капитального строительства "Крымского художественного училища имени Н.С. Самокиша"</t>
  </si>
  <si>
    <t>006
006
006
006
006
796
796
796
796
796
796
796
796
796
796
796
796
796
796
796
796
796
796
796
796
796
796
796</t>
  </si>
  <si>
    <t>Метр
Метр
Метр
Метр
Метр
Штука
Штука
Штука
Штука
Штука
Штука
Штука
Штука
Штука
Штука
Штука
Штука
Штука
Штука
Штука
Штука
Штука
Штука
Штука
Штука
Штука
Штука
Штука</t>
  </si>
  <si>
    <t>10
10
40
340
430
16
8
38
4
36
2
6
4
6
2
2
2
12
4
4
2
44
4
30
153
150
2
2</t>
  </si>
  <si>
    <t>28.14
28.14</t>
  </si>
  <si>
    <t>28.14.11.141
28.14.11.141</t>
  </si>
  <si>
    <t>8
2</t>
  </si>
  <si>
    <t>25.30</t>
  </si>
  <si>
    <t>25.30.12.114</t>
  </si>
  <si>
    <t>Поставка машины тягодутьевой (дымосос ДН-12,5)</t>
  </si>
  <si>
    <t>22.21
22.21</t>
  </si>
  <si>
    <t>22.21.29.130
22.21.29.130</t>
  </si>
  <si>
    <t>150
27</t>
  </si>
  <si>
    <t>Выполнение проектных работ по подключению объекта "Крымское художественное училище имени Н.С. Самокиша" к системе теплоснабжения ГУП РК "Крымтеплокоммунэнерго"</t>
  </si>
  <si>
    <t>Холодное водоснабжение и водоотведение на источники теплоснабжения филиала ГУП РК "Крымтеплокоммунэнерго" г. Евпатория для выработки энергии потребителям</t>
  </si>
  <si>
    <t>113
113
-</t>
  </si>
  <si>
    <t>кубический метр
кубический метр
-</t>
  </si>
  <si>
    <t>33.17
33.17
33.17
33.17
33.17
33.17
33.17
33.17
33.17
33.17
33.17
33.17
33.17
33.17
33.17</t>
  </si>
  <si>
    <t>33.17.19.000
33.17.19.000
33.17.19.000
33.17.19.000
33.17.19.000
33.17.19.000
33.17.19.000
33.17.19.000
33.17.19.000
33.17.19.000
33.17.19.000
33.17.19.000
33.17.19.000
33.17.19.000
33.17.19.000</t>
  </si>
  <si>
    <t>Оказание услуг по проведению гарантийного технического обслуживания экскаваторов-погрузчиков Elaz Bl-880</t>
  </si>
  <si>
    <t>876
876
876
876
876
876
876
876
876
876
876
876
876
876
876</t>
  </si>
  <si>
    <t>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t>
  </si>
  <si>
    <t>71.12
42.21</t>
  </si>
  <si>
    <t>71.12.19.100
42.21.22.120</t>
  </si>
  <si>
    <t>Работы
Работы</t>
  </si>
  <si>
    <t>Выполнение комплекса проектно-изыскательских и строительно-монтажных работ по объекту "Технологическое присоединение новых теплопотребляющих установок и тепловых сетей, расположенных по адресу: Симферопольский район мкр.Заводское, с.Перово к системе теплоснабжения ГУП РК "Крымтеплокоммунэнерго"</t>
  </si>
  <si>
    <t>876
876</t>
  </si>
  <si>
    <t>Условная единица
Условная единица</t>
  </si>
  <si>
    <t>27.33
25.72
27.33
27.33
22.29
22.29
22.29
27.33
27.33
22.29
22.29
22.29
22.29
25.99
27.33
27.33
27.33
27.33
27.33</t>
  </si>
  <si>
    <t>27.33.13.110
25.72.14.190
27.33.13.120
27.33.13.120
22.29.29.190
22.29.29.190
22.29.29.190
27.33.13.120
27.33.13.120
22.29.29.190
22.29.29.190
22.29.29.190
22.29.29.190
25.99.29.190
27.33.13.161
27.33.13.161
27.33.13.161
27.33.13.161
27.33.13.161</t>
  </si>
  <si>
    <t>Товар
Товар
Товар
Товар
Товар
Товар
Товар
Товар
Товар
Товар
Товар
Товар
Товар
Товар
Товар
Товар
Товар
Товар
Товар</t>
  </si>
  <si>
    <t>Поставка электроустановочных изделий для выполнения работ по диспетчеризации котельных ГУП РК "Крымтеплокоммунэнерго"</t>
  </si>
  <si>
    <t>796
796
796
796
796
778
796
778
778
796
796
778
778
796
796
796
796
796
796</t>
  </si>
  <si>
    <t>Штука
Штука
Штука
Штука
Штука
Упаковка
Штука
Упаковка
Упаковка
Штука
Штука
Упаковка
Упаковка
Штука
Штука
Штука
Штука
Штука
Штука</t>
  </si>
  <si>
    <t>26.30</t>
  </si>
  <si>
    <t>26.30.23.000</t>
  </si>
  <si>
    <t>Поставка модемов для диспетчеризации котельных ГУП РК "Крымтеплокоммунэнерго"</t>
  </si>
  <si>
    <t>28.14</t>
  </si>
  <si>
    <t>28.14.13.130</t>
  </si>
  <si>
    <t>Поставка кранов для манометра трёхходовых</t>
  </si>
  <si>
    <t>27.12
27.20</t>
  </si>
  <si>
    <t>27.12.23.000
27.20.22.000</t>
  </si>
  <si>
    <t>Поставка элементов питания для диспетчеризации котельных ГУП РК "Крымтеплокоммунэнерго"</t>
  </si>
  <si>
    <t>27.32
27.32
27.32
27.32
27.32</t>
  </si>
  <si>
    <t>Поставка кабельно-проводниковой продукции для диспетчеризации котельных ГУП РК "Крымтеплокоммунэнерго"</t>
  </si>
  <si>
    <t>006
006
006
006
006</t>
  </si>
  <si>
    <t>Метр
Метр
Метр
Метр
Метр</t>
  </si>
  <si>
    <t>25.94
25.94
25.94
25.94
24.44</t>
  </si>
  <si>
    <t>25.94.11.190
25.94.11.190
25.94.11.190
25.94.11.190
24.44.26.130</t>
  </si>
  <si>
    <t>Поставка арматуры для обвязки оборудования КИПиА</t>
  </si>
  <si>
    <t>23.61
23.61
23.61
23.61
23.61
23.61
23.61
23.61
23.61
23.61
23.61
23.61
23.61
23.61</t>
  </si>
  <si>
    <t>23.61.12.140
23.61.12.140
23.61.12.140
23.61.12.140
23.61.12.140
23.61.12.140
23.61.12.140
23.61.12.140
23.61.12.140
23.61.12.140
23.61.12.140
23.61.12.140
23.61.12.140
23.61.12.140</t>
  </si>
  <si>
    <t>Товар
Товар
Товар
Товар
Товар
Товар
Товар
Товар
Товар
Товар
Товар
Товар
Товар
Товар</t>
  </si>
  <si>
    <t>Поставка железобетонных изделий</t>
  </si>
  <si>
    <t>796
796
796
796
796
796
796
796
796
796
796
796
796
796</t>
  </si>
  <si>
    <t>Штука
Штука
Штука
Штука
Штука
Штука
Штука
Штука
Штука
Штука
Штука
Штука
Штука
Штука</t>
  </si>
  <si>
    <t>26.51.52.190
26.51.52.190
26.51.52.190
26.51.52.190
26.51.52.190
26.51.52.190
26.51.52.190
26.51.52.190
26.51.52.190</t>
  </si>
  <si>
    <t>Товар
Товар
Товар
Товар
Товар
Товар
Товар
Товар
Товар</t>
  </si>
  <si>
    <t>Поставка приборов КИПиА для выполнения работ по диспетчеризации котельных ГУП РК "Крымтеплокоммунэнерго"</t>
  </si>
  <si>
    <t>133436
23463
-</t>
  </si>
  <si>
    <t>8 093 198,30
В том числе объем исполнения долгосрочного договора:
2023 - 7 183 917,17
2024 -909 281,13</t>
  </si>
  <si>
    <t>1
1
1
1
1
1
1
1
1
1
1
1
1
1
1</t>
  </si>
  <si>
    <t>1
1</t>
  </si>
  <si>
    <t>40
200
40
2100
420
42
625
100
50
250
770
12
34
40
40
40
40
700
70</t>
  </si>
  <si>
    <t>40
80</t>
  </si>
  <si>
    <t>1500,00
5000,00
500,00
4000,00
500,00</t>
  </si>
  <si>
    <t>400
400
500
400
80</t>
  </si>
  <si>
    <t>1
3
1
1
1
4
1
4
9
3
22
3
13
8</t>
  </si>
  <si>
    <t>400
400
40
40
40
200
60
40
80</t>
  </si>
  <si>
    <t>27.32.13.190
27.32.13.190
27.32.13.190
27.32.13.190
27.32.13.190</t>
  </si>
  <si>
    <t>26.51
26.51
26.51
26.51
26.51
26.51
26.51
26.51
26.51</t>
  </si>
  <si>
    <t>17.12.14.110</t>
  </si>
  <si>
    <t>Поставка бумаги для офисной техники А-4</t>
  </si>
  <si>
    <t>Упаковка</t>
  </si>
  <si>
    <t>86.21
86.90</t>
  </si>
  <si>
    <t>86.21.10.190
86.90.18.000</t>
  </si>
  <si>
    <t>Оказание услуг по проведению предварительного медицинского осмотра работников, психиатрического освидетельствования работников</t>
  </si>
  <si>
    <t>1528
564</t>
  </si>
  <si>
    <t>56,2
78,8
42
49,5
360
547,4
370
7,2
10
98
109,48
3,57</t>
  </si>
  <si>
    <t>Килограмм
Килограмм
Килограмм
Килограмм
Килограмм
Килограмм
Килограмм
Килограмм
Килограмм
Килограмм
Килограмм
Килограмм</t>
  </si>
  <si>
    <t>25.94
25.94
25.94
25.94
25.94
25.94
25.94
25.94
25.94
25.94
25.94
25.94</t>
  </si>
  <si>
    <t>25.94.11.110
25.94.11.110
25.94.11.110
25.94.11.110
25.94.11.110
25.94.11.110
25.94.11.110
25.94.11.130
25.94.11.130
25.94.11.130
25.94.11.130
25.94.11.190</t>
  </si>
  <si>
    <t>49.50</t>
  </si>
  <si>
    <t>Оказание услуг по транспортировке природного газа</t>
  </si>
  <si>
    <t>522 510 802,00
В том числе объем исполнения долгосрочного договора:
2023 - 434 824 987,73
2024 - 87 685 814,27</t>
  </si>
  <si>
    <t>08.12.11.130</t>
  </si>
  <si>
    <t>Поставка песка для строительных работ</t>
  </si>
  <si>
    <t>Тонна</t>
  </si>
  <si>
    <t>Поставка материалов для ремонта электрических машин</t>
  </si>
  <si>
    <t>006
006
006
006
006
006
006
006
006
006
006
006
006
006
006
006
006
166
006
006
006
166
166
166
166
006
006
006
006
006
166
166</t>
  </si>
  <si>
    <t>27.11.61.110
27.11.61.110
27.11.61.110
27.11.61.110
27.11.61.110
27.11.61.110
27.11.61.110
27.11.61.110
27.11.61.110
27.11.61.110
27.11.61.110
27.11.61.110
27.11.61.110
27.11.61.110
27.11.61.110
27.11.61.110
27.11.61.110
19.20.29.172
22.29.21.000
22.29.21.000
22.29.21.000
22.21.42.120
22.21.42.120
22.21.42.120
22.21.42.120
20.60.12.120
20.60.12.120
20.60.12.120
20.60.12.120
20.60.12.120
22.29.21.000
22.29.21.000</t>
  </si>
  <si>
    <t>27.11
27.11
27.11
27.11
27.11
27.11
27.11
27.11
27.11
27.11
27.11
27.11
27.11
27.11
27.11
27.11
27.11
19.20
22.29
22.29
22.29
22.21
22.21
22.21
22.21
20.60
20.60
20.60
20.60
20.60
22.29
22.29</t>
  </si>
  <si>
    <t>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t>
  </si>
  <si>
    <t>Метр
Метр
Метр
Метр
Метр
Метр
Метр
Метр
Метр
Метр
Метр
Метр
Метр
Метр
Метр
Метр
Метр
Килограмм
Метр
Метр
Метр
Килограмм
Килограмм
Килограмм
Килограмм
Метр
Метр
Метр
Метр
Метр
Килограмм
Килограмм</t>
  </si>
  <si>
    <t>50
50
50
50
50
50
50
50
100
100
100
50
50
50
50
100
100
144
800
500
500
40
40
40
40
500
500
500
500
500
210
20</t>
  </si>
  <si>
    <t>28.25</t>
  </si>
  <si>
    <t>28.25.20.119</t>
  </si>
  <si>
    <t>Поставка центробежного вентилятора к газовой горелке котла</t>
  </si>
  <si>
    <t>Оказание услуг по специальной оценке условий труда на рабочих местах</t>
  </si>
  <si>
    <t>27.12
27.12
27.12
27.12
27.12
27.12
27.12
27.12
27.12
27.12
27.12
27.12
27.12
27.12
27.12
27.12
27.12
27.12
27.12
27.12
27.12
27.12
27.12
27.12
27.12
27.12
27.12
27.12</t>
  </si>
  <si>
    <t>27.12.22.000
27.12.22.000
27.12.22.000
27.12.22.000
27.12.22.000
27.12.22.000
27.12.22.000
27.12.22.000
27.12.22.000
27.12.22.000
27.12.22.000
27.12.22.000
27.12.22.000
27.12.22.000
27.12.22.000
27.12.22.000
27.12.22.000
27.12.22.000
27.12.22.000
27.12.22.000
27.12.22.000
27.12.22.000
27.12.22.000
27.12.22.000
27.12.22.000
27.12.22.000
27.12.22.000
27.12.22.000</t>
  </si>
  <si>
    <t>Поставка электротехнической продукции</t>
  </si>
  <si>
    <t>796
796
796
796
796
796
796
796
796
796
796
796
796
796
796
796
796
796
796
796
796
796
796
796
796
796
796
796</t>
  </si>
  <si>
    <t>Штука
Штука
Штука
Штука
Штука
Штука
Штука
Штука
Штука
Штука
Штука
Штука
Штука
Штука
Штука
Штука
Штука
Штука
Штука
Штука
Штука
Штука
Штука
Штука
Штука
Штука
Штука
Штука</t>
  </si>
  <si>
    <t>10
10
8
5
8
1
1
5
4
10
10
20
10
25
5
25
15
5
10
10
100
100
150
150
50
25
80
15</t>
  </si>
  <si>
    <t>5 549 911,22
В том числе объем исполнения долгосрочного договора:
2023 - 4 659 916,54
2024 - 889 994,68</t>
  </si>
  <si>
    <t>Кубический метр
Кубический метр
-</t>
  </si>
  <si>
    <t>79371
37298
невозможно определить количество</t>
  </si>
  <si>
    <t>116
116
-</t>
  </si>
  <si>
    <t>43.12</t>
  </si>
  <si>
    <t>43.12.11.160</t>
  </si>
  <si>
    <t>25
26
258
19
23
708
97
22</t>
  </si>
  <si>
    <t>85.42.19.900
85.42.19.900
85.42.19.900
85.42.19.900
85.42.19.900
85.42.19.900
85.42.19.900
85.42.19.900</t>
  </si>
  <si>
    <t>85.42
85.42
85.42
85.42
85.42
85.42
85.42
85.42</t>
  </si>
  <si>
    <t>Оказание услуг по обучению по охране труда</t>
  </si>
  <si>
    <t>Человек</t>
  </si>
  <si>
    <t>Работы</t>
  </si>
  <si>
    <t>Оказание метрологических услуг по поверке средств измерений</t>
  </si>
  <si>
    <t>84
15
55
61
6
105
19
10
26
76
829
39
1
25
26
105
102
367
1
4
9
127
3
13
3
2
1
1
1
1
3
14
4
3
2
4</t>
  </si>
  <si>
    <t>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71.12.41.120
71.12.41.120</t>
  </si>
  <si>
    <t>71.12
71.12
71.12
71.12
71.12
71.12
71.12
71.12
71.12
71.12
71.12
71.12
71.12
71.12
71.12
71.12
71.12
71.12
71.12
71.12
71.12
71.12
71.12
71.12
71.12
71.12
71.12
71.12
71.12
71.12
71.12
71.12
71.12
71.12
71.12
71.12</t>
  </si>
  <si>
    <t>71.12
71.12
71.12
71.12
71.12
71.12
71.12
71.12
71.12
71.12
71.12
71.12
71.12
71.12
71.12
71.12
71.12
71.12
71.12
71.12</t>
  </si>
  <si>
    <t>71.12.40.120
71.12.40.120
71.12.40.120
71.12.40.120
71.12.40.120
71.12.40.120
71.12.40.120
71.12.40.120
71.12.40.120
71.12.40.120
71.12.40.120
71.12.40.120
71.12.40.120
71.12.40.120
71.12.40.120
71.12.40.120
71.12.40.120
71.12.40.120
71.12.40.120
71.12.40.120</t>
  </si>
  <si>
    <t>3
4
1
2
4
1
3
3
1
1
1
16
1
3
1
2
60
60
60
60</t>
  </si>
  <si>
    <t>25.93</t>
  </si>
  <si>
    <t>25.93.15.120</t>
  </si>
  <si>
    <t>Поставка сварочных электродов</t>
  </si>
  <si>
    <t>3000
2000
150</t>
  </si>
  <si>
    <t>28.29</t>
  </si>
  <si>
    <t>28.29.22.190</t>
  </si>
  <si>
    <t>Поставка окрасочных аппаратов</t>
  </si>
  <si>
    <t>08.12.12.140
08.12.12.140</t>
  </si>
  <si>
    <t>08.12
08.12</t>
  </si>
  <si>
    <t>200
100</t>
  </si>
  <si>
    <t>Поставка многофункциональных устройств (МФУ) лазерных</t>
  </si>
  <si>
    <t>71.20
71.20
71.20
71.20
71.20
71.20
71.20
71.20
71.20</t>
  </si>
  <si>
    <t>71.20.13.110
71.20.13.110
71.20.13.110
71.20.13.110
71.20.13.110
71.20.13.110
71.20.13.110
71.20.13.110
71.20.13.110</t>
  </si>
  <si>
    <t>Оказание услуг по снятию телеметрических показаний с регистратора рабочих параметров с расшифровкой данных кранов автомобильных</t>
  </si>
  <si>
    <t>2
2
2
2
2
2
2
2
2</t>
  </si>
  <si>
    <t>26.20.18.000</t>
  </si>
  <si>
    <t>Оказание услуг по обращению с твердыми коммунальными отходами по городу Ялта</t>
  </si>
  <si>
    <t>357 893,76
В том числе объем исполнения долгосрочного договора:
2022 г. - 328 069,28
2023 г. - 29 824,48</t>
  </si>
  <si>
    <t>Пара (2 шт.)</t>
  </si>
  <si>
    <t>15.20
15.20
15.20
15.20
15.20
15.20
15.20
15.20
15.20
15.20
15.20
15.20
15.20</t>
  </si>
  <si>
    <t>15.20.32.122
15.20.32.122
15.20.31.000
15.20.31.000
15.20.11.113
15.20.31.000
15.20.32.122
15.20.32.122
15.20.31.000
15.20.32.121
15.20.32.122
15.20.12.113
15.20.31.000</t>
  </si>
  <si>
    <t>715</t>
  </si>
  <si>
    <t>1448
25
706
382
159
597
131
423
45
35
28
43
9</t>
  </si>
  <si>
    <t>26.20</t>
  </si>
  <si>
    <t>26.20.15.000</t>
  </si>
  <si>
    <t>796</t>
  </si>
  <si>
    <t>Поставка серверных дисковых накопителей</t>
  </si>
  <si>
    <t>6
20</t>
  </si>
  <si>
    <t>26.20
26.20</t>
  </si>
  <si>
    <t>26.20.21.110
26.20.21.110</t>
  </si>
  <si>
    <t>Поставка сетевого оборудования (управляемого коммутатора)</t>
  </si>
  <si>
    <t>Разработка рабочей документации для технического перевооружения узлов учета газа по объектам ГУП РК "Крымтеплокоммунэнерго"</t>
  </si>
  <si>
    <t>1
1
1
1
1
1
1
1
1
1
1
1
1
1
1
1
1
1
1
1
1
1
1
1
1
1
1
1
1
1</t>
  </si>
  <si>
    <t>71.12.13.000
71.12.13.000
71.12.13.000
71.12.13.000
71.12.13.000
71.12.13.000
71.12.13.000
71.12.13.000
71.12.13.000
71.12.13.000
71.12.13.000
71.12.13.000
71.12.13.000
71.12.13.000
71.12.13.000
71.12.13.000
71.12.13.000
71.12.13.000
71.12.13.000
71.12.13.000
71.12.13.000
71.12.13.000
71.12.13.000
71.12.13.000
71.12.13.000
71.12.13.000
71.12.13.000
71.12.13.000
71.12.13.000
71.12.13.000</t>
  </si>
  <si>
    <t>71.12
71.12
71.12
71.12
71.12
71.12
71.12
71.12
71.12
71.12
71.12
71.12
71.12
71.12
71.12
71.12
71.12
71.12
71.12
71.12
71.12
71.12
71.12
71.12
71.12
71.12
71.12
71.12
71.12
71.12</t>
  </si>
  <si>
    <t>Оказание услуг по обращению с твердыми коммунальными отходами в г. Евпатория</t>
  </si>
  <si>
    <t>4 707 060,00
В том числе объем исполнения долгосрочного договора:
2023 - 4 125 648,00
2024 - 581 412,00</t>
  </si>
  <si>
    <t>176 880,00
В том числе объем исполнения долгосрочного договора:
2023 - 162 140,00
2024 - 14 740,00</t>
  </si>
  <si>
    <t>Поставка компьютерной техники</t>
  </si>
  <si>
    <t>26.30.11.110</t>
  </si>
  <si>
    <t>54 850 000,00
В том числе объем исполнения долгосрочного договора:
2023 г. - 54 850 000,00
2024 г. - 0,00</t>
  </si>
  <si>
    <t>42.11
42.11
42.11
42.11
42.11
42.11
42.11
42.11
42.11
42.11
42.11
42.11
42.11
42.11
42.11
42.11
42.11
42.11
42.11
42.11
42.11
42.11
42.11
42.11
42.11
42.11
42.11
42.11
42.11
42.11
42.11</t>
  </si>
  <si>
    <t>42.11.20.000
42.11.20.000
42.11.20.000
42.11.20.000
42.11.20.000
42.11.20.000
42.11.20.000
42.11.20.000
42.11.20.000
42.11.20.000
42.11.20.000
42.11.20.000
42.11.20.000
42.11.20.000
42.11.20.000
42.11.20.000
42.11.20.000
42.11.20.000
42.11.20.000
42.11.20.000
42.11.20.000
42.11.20.000
42.11.20.000
42.11.20.000
42.11.20.000
42.11.20.000
42.11.20.000
42.11.20.000
42.11.20.000
42.11.20.000
42.11.20.000</t>
  </si>
  <si>
    <t>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t>
  </si>
  <si>
    <t>23.52</t>
  </si>
  <si>
    <t>23.52.10.110</t>
  </si>
  <si>
    <t>Поставка извести строительной</t>
  </si>
  <si>
    <t>166</t>
  </si>
  <si>
    <t>28.29
28.29</t>
  </si>
  <si>
    <t>28.29.12.110
28.29.12.110</t>
  </si>
  <si>
    <t>Поставка, монтаж, пуско-наладка установок умягчения воды непрерывного действия с автоматическим клапаном управления</t>
  </si>
  <si>
    <t>1
2</t>
  </si>
  <si>
    <t>26.20.17.110</t>
  </si>
  <si>
    <t>Поставка мониторов</t>
  </si>
  <si>
    <t>50
7</t>
  </si>
  <si>
    <t>26.51
26.51
26.51</t>
  </si>
  <si>
    <t>26.51.63.110
26.51.51.110
26.51.52.190</t>
  </si>
  <si>
    <t>796
796
796</t>
  </si>
  <si>
    <t>Штука
Штука
Штука</t>
  </si>
  <si>
    <t>4
4
4</t>
  </si>
  <si>
    <t>85.42</t>
  </si>
  <si>
    <t>Оказание услуг по проведению предаттестационной подготовки (повышению квалификации) руководителей и специалистов ГУП РК "Крымтеплокоммунэнерго" в области промышленной безопасности</t>
  </si>
  <si>
    <t>876
876
876
876
876
876
876
876
876
876
876
876
876</t>
  </si>
  <si>
    <t>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t>
  </si>
  <si>
    <t>69
11
2
53
3
39
38
46
2
26
25
3
9</t>
  </si>
  <si>
    <t>24.10
24.10
24.10
24.10
24.10
24.10
24.10
24.10
24.10
24.10
24.10
24.10
24.10
24.10
24.10
24.10
24.10
24.10
24.10
24.10
24.10
24.10
24.10
24.10
24.10
24.10
24.10
24.10
24.10
24.10
24.10
24.10
24.10</t>
  </si>
  <si>
    <t>166
166
166
166
166
166
166
166
166
166
166
166
166
166
166
166
166
166
166
166
166
166
166
166
166
166
166
166
166
166
166
166
166</t>
  </si>
  <si>
    <t xml:space="preserve">269,83
294,40
343,42
735,90
1695,60
1766,25
2119,50
1695,60
160,96
79,92
89,52
181,10
149,85
299,65
12,63
159,80
493.25
543,80
923,33
770,65
483,38
443,90
130,25
151,05
173,40
197,29
249,70
308,27
177,56
9,80
19,60
19,74
41,76
</t>
  </si>
  <si>
    <t xml:space="preserve">41,76
52,86
210,00
270,60
433,60
50,75
380,38
309,76
1244,10
390,
278,4
42,95
260
71
326
376
</t>
  </si>
  <si>
    <t xml:space="preserve">24.10.51.000
24.10.31.000
24.10.31.000
24.10.31.000
24.10.31.000
24.10.31.000
24.10.31.000
24.10.31.000
24.10.31.000
24.10.62.121
24.10.62.121
24.10.62.121
24.10.62.121
24.10.62.121
24.10.62.121
24.10.62.121
24.10.62.121
24.10.62.121
24.10.62.121
24.10.62.121
24.10.62.121
24.10.62.121
24.10.62.121
24.10.62.121
24.10.62.121
24.10.62.121
24.10.62.121
24.10.62.121
24.10.62.121
24.10.62.121
24.10.65.113
24.10.65.113
24.10.65.113
</t>
  </si>
  <si>
    <t>24.10.65.113
24.10.65.113
24.20.13.110
24.20.13.110
24.20.13.110
24.10.71.110
24.10.71.110
24.10.71.110
24.10.71.110
24.10.71.110
24.10.71.110
24.10.71.130
24.10.71.130
24.10.71.130
24.10.71.130
24.10.71.120</t>
  </si>
  <si>
    <t>24.10
24.10
24.20
24.20
24.20
24.10
24.10
24.10
24.10
24.10
24.10
24.10
24.10
24.10
24.10
24.10</t>
  </si>
  <si>
    <t>166
166
166
166
166
166
166
166
166
166
166
166
166
166
166
166</t>
  </si>
  <si>
    <t xml:space="preserve">
83</t>
  </si>
  <si>
    <t>85.42.19.000
85.42.19.000
85.42.19.000
85.42.19.000
85.42.19.000
85.42.19.000
85.42.19.000
85.42.19.000
85.42.19.000
85.42.19.000
85.42.19.000
85.42.19.000
85.42.19.000</t>
  </si>
  <si>
    <t>13282,0
2540,0
1270,00</t>
  </si>
  <si>
    <t>1 208 805,70
В том числе объем исполнения долгосрочного договора:
2023 - 1 040 510,14
2024 - 168 295,56</t>
  </si>
  <si>
    <t>1630,00
400,00
200,00</t>
  </si>
  <si>
    <t>234 157,68
В том числе объем исполнения долгосрочного договора:
2023 - 200 090,75
2024 - 34 066,93</t>
  </si>
  <si>
    <t>1 319 339,45
В том числе объем исполнения долгосрочного договора:
2023 - 1 122 561,72
2024 - 196 777,73</t>
  </si>
  <si>
    <t>Оказание услуг по обращению с твердыми коммунальными отходами в г. Алушта</t>
  </si>
  <si>
    <t>35 974,92
В том числе объем исполнения долгосрочного договора:
2023 - 32 724,46
2024 - 3 250,46</t>
  </si>
  <si>
    <t>Оказание услуг по обращению с твердыми коммунальными отходами в г. Феодосия</t>
  </si>
  <si>
    <t>61 961.61
В том числе объем исполнения долгосрочного договора:
2023 - 56 391.50
2024 - 5 570.11</t>
  </si>
  <si>
    <t>Оказание услуг по обращению с твердыми коммунальными отходами в г. Судак</t>
  </si>
  <si>
    <t>7 075.20
В том числе объем исполнения долгосрочного договора:
2023 - 6 485.60
2024 - 589.60</t>
  </si>
  <si>
    <t>12166
726
Невозможно определить объем</t>
  </si>
  <si>
    <t>17 523 281.00
В том числе объем исполнения долгосрочного договора:
2023 - 0.00
2024 - 17 523 281.00</t>
  </si>
  <si>
    <t>1 088 388.06
В том числе объем исполнения долгосрочного договора:
2023 - 988 966.28
2024 - 99 421.78</t>
  </si>
  <si>
    <t>Оказание услуг холодного водоснабжения и водоотведения для филиала ГУП РК "Крымтеплокоммунэнерго" в г. Керчь (пгт. Ленино, ул. Дзержинского, 10, пгт. Ленино, ул. Шоссейная, 1, пгт. Ленино, ул. Пироговая, 2)</t>
  </si>
  <si>
    <t>Поставка компьютерной техники для ГУП РК "Крымтеплокоммунэнерго"</t>
  </si>
  <si>
    <t>71.12.40.120</t>
  </si>
  <si>
    <t>Оказание услуг по калибровке установок поверочных УП-280 №0001 и УПРС 3/1 №065 и периодической аттестации эталонов единиц величин с регистрационными номерами 3.7.АБШ.0003.2021, 3.7.АБШ.0001.2021</t>
  </si>
  <si>
    <t>71.12
71.12</t>
  </si>
  <si>
    <t>71.12.40.120
71.12.40.120</t>
  </si>
  <si>
    <t>Оказание метрологических услуг по поверке газоанализаторов (газосигнализаторов)</t>
  </si>
  <si>
    <t>Оказание услуг по обращению с твердыми коммунальными отходами по промплощадкам г. Симферополь и г. Саки</t>
  </si>
  <si>
    <t>128 272,30
В том числе объем исполнения долгосрочного договора:
2023 - 118 624,30
2024 - 9 648,00</t>
  </si>
  <si>
    <t>Оказание услуг по обращению с твердыми коммунальными отходами по промплощадке г. Феодосия</t>
  </si>
  <si>
    <t>Оказание услуг по обращению с твердыми коммунальными отходами по промплощадке пер. Фруктовый, 13 в г. Симферополе</t>
  </si>
  <si>
    <t>7
3
30
1</t>
  </si>
  <si>
    <t>Условная единица
Условная единица
Условная единица
Условная единица</t>
  </si>
  <si>
    <t>Оказание услуг по аттестации сварщиков и специалистов сварочного производства</t>
  </si>
  <si>
    <t>85.42.19.000</t>
  </si>
  <si>
    <t>28.25.12.130
28.25.12.130
28.25.12.130
28.25.12.130
28.25.12.130</t>
  </si>
  <si>
    <t>Поставка кондиционеров</t>
  </si>
  <si>
    <t>1
1
1
3
8</t>
  </si>
  <si>
    <t>20.16</t>
  </si>
  <si>
    <t>20.16.59.320</t>
  </si>
  <si>
    <t>Поставка катионита КУ-2-8</t>
  </si>
  <si>
    <t>76 215 172,00
В том числе объем исполнения долгосрочного договора:
2023 г. - 76 215 172,00
2024 г. - 0,00</t>
  </si>
  <si>
    <t>71.20.13.110
71.20.13.110
71.20.13.110
71.20.13.110
71.20.13.110
71.20.13.110
71.20.13.110
71.20.13.110
71.20.13.110
71.20.13.110
71.20.13.110
71.20.13.110
71.20.13.110
71.20.13.110
71.20.13.110
71.20.13.110
71.20.13.110
71.20.13.110
71.20.13.110
71.20.13.110
71.20.13.110
71.20.13.110
71.20.13.110
71.20.13.110
71.20.13.110
71.20.13.110
71.20.13.110
71.20.13.110
71.20.13.110
71.20.13.110
71.20.13.110
71.20.13.110
71.20.13.110
71.20.13.110</t>
  </si>
  <si>
    <t>Оказание услуг по техническому освидетельствованию грузоподъемных механизмов ГУП РК "Крымтеплокоммунэнерго"</t>
  </si>
  <si>
    <t>1
1
1
1
1
1
1
1
1
1
1
1
1
1
1
1
1
1
1
1
1
1
1
1
1
1
1
1
1
1
1
1
1
1</t>
  </si>
  <si>
    <t>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t>
  </si>
  <si>
    <t>42.21</t>
  </si>
  <si>
    <t>42.21.22.120</t>
  </si>
  <si>
    <t>Выполнение строительно-монтажных работ по объекту: "Капитальный ремонт сетей теплоснабжения по ул. Интернациональная, г. Евпатория"</t>
  </si>
  <si>
    <t>86.90</t>
  </si>
  <si>
    <t>Оказание услуг по ежедневному предрейсовому и периодическому послерейсовому медицинскому осмотру водителей транспортных средств ГУП РК "Крымтеплокоммунэнерго"</t>
  </si>
  <si>
    <t>Условная единица
Условная единица
Условная единица</t>
  </si>
  <si>
    <t>18538
300</t>
  </si>
  <si>
    <t>86.90.19.190
86.90.19.190</t>
  </si>
  <si>
    <t>1 507 040,00
В том числе объем исполнения долгосрочного договора:
2023 г. - 1 257 040,00
2024 г. - 250 000,00</t>
  </si>
  <si>
    <t>28.21
28.21
28.21</t>
  </si>
  <si>
    <t>28.21.11.111
28.21.11.111
28.21.11.111</t>
  </si>
  <si>
    <t>Поставка двухступенчатых прогрессивных газовых горелок к котлам Riello</t>
  </si>
  <si>
    <t>1
3
1</t>
  </si>
  <si>
    <t>28.14.13.131
28.14.13.131</t>
  </si>
  <si>
    <t>Поставка кранов трёхходовых для диспетчеризации котельных ГУП РК "Крымтеплокоммунэнерго"</t>
  </si>
  <si>
    <t>15
500</t>
  </si>
  <si>
    <t>Оказание услуг по обращению с твердыми коммунальными отходами по г. Керчь</t>
  </si>
  <si>
    <t>Тонна; метрическая тонна (1000кг)</t>
  </si>
  <si>
    <t>Поставка комплексов заделки стыков с термомуфтой для технологического присоединения социальных объектов в г. Евпатория и г. Феодосия пгт. Приморский</t>
  </si>
  <si>
    <t>Выполнение работы по объекту: "Монтаж футляров-труб электросварных прямошовных 630х8 мм. методом горизонтально-направленного бурения (ГНБ), с использованием специальных устройств и механизмов, общей протяженностью 54 м., в целях проведения работ по подключению к системе теплоснабжения объекта: "Строительство детского сада в г. Евпатория, ул. Чапаева, з/у 24"</t>
  </si>
  <si>
    <t>Выполнение проектных работ по капитальному ремонту - подключению объекта «Строительство зданий и сооружений военного городка войсковой части 6918, г. Евпатория, Республика Крым» к системе теплоснабжения ГУП РК "Крымтеплокоммунэнерго"</t>
  </si>
  <si>
    <t>Поставка оборудования для монтажа узлов учета газа на объектах в г. Симферополь, г. Бахчисарай и пгт. Нижнегорский</t>
  </si>
  <si>
    <t>невозможно определить количество</t>
  </si>
  <si>
    <t>4 707 060,00
В том числе объем исполнения долгосрочного договора:
2023 г. - 4 125 648,00
2024 г. - 581 412,00</t>
  </si>
  <si>
    <t>Оказание услуг на право использования программы для ЭВМ СЭД "Диалог"</t>
  </si>
  <si>
    <t>28.14.13.132</t>
  </si>
  <si>
    <t>Поставка затворов для подключения объекта капитального строительства "ФГБУ "ТЦСКР" Крымский в г. Алушта"</t>
  </si>
  <si>
    <t>23.61
23.61</t>
  </si>
  <si>
    <t>23.61.12.142
23.61.12.143</t>
  </si>
  <si>
    <t>Поставка железобетонных изделий для подключения объекта капитального строительства "ФГБУ "ТЦСКР" Крымский в г. Алушта"</t>
  </si>
  <si>
    <t>20
45</t>
  </si>
  <si>
    <t>24.20.13.130
24.20.40.000
24.20.40.000
24.20.40.000
24.20.40.000
24.20.40.000
24.20.40.000
24.20.40.000
24.20.40.000
24.20.40.000
24.20.40.000
24.20.40.000
24.20.40.000
24.20.40.000
24.20.40.000
24.20.40.000
24.20.40.000
24.20.40.000
22.21.29.130
22.21.29.130
22.21.29.130
22.21.29.130
22.21.29.130
24.20.40.000
24.20.40.000
25.11.23.119</t>
  </si>
  <si>
    <t>24.20
24.20
24.20
24.20
24.20
24.20
24.20
24.20
24.20
24.20
24.20
24.20
24.20
24.20
24.20
24.20
24.20
24.20
22.21
22.21
22.21
22.21
22.21
24.20
24.20
25.11</t>
  </si>
  <si>
    <t>Поставка труб ППУ и фасонных изделий стальных с тепловой изоляцией к ним, для подключения объекта капитального строительства "ФГБУ "ТЦСКР" Крымский в г. Алушта"</t>
  </si>
  <si>
    <t>006
796
796
796
796
796
796
796
796
796
796
796
796
796
796
796
796
796
796
796
796
796
796
796
796
796</t>
  </si>
  <si>
    <t>Метр
Штука
Штука
Штука
Штука
Штука
Штука
Штука
Штука
Штука
Штука
Штука
Штука
Штука
Штука
Штука
Штука
Штука
Штука
Штука
Штука
Штука
Штука
Штука
Штука
Штука</t>
  </si>
  <si>
    <t>85
10
2
4
2
14
4
4
2
8
2
4
6
6
2
32
8
4
45
2
60
14
32
18
2
255</t>
  </si>
  <si>
    <t>35
35
37
45
35
40
3000
400</t>
  </si>
  <si>
    <t>Штука
Штука
Штука
Штука
Штука
Штука
Метр
Метр</t>
  </si>
  <si>
    <t>796
796
796
796
796
796
006
006</t>
  </si>
  <si>
    <t>26.30
27.20
26.30
26.30
26.30
26.30
27.32
27.32</t>
  </si>
  <si>
    <t>26.30.50.110
27.20.22.000
26.30.50.110
26.30.50.110
26.30.50.110
26.30.50.110
27.32.13.140
27.32.13.124</t>
  </si>
  <si>
    <t>Поставка оборудования, материалов для охранной сигнализации</t>
  </si>
  <si>
    <t>24.20</t>
  </si>
  <si>
    <t>24.20.40.000</t>
  </si>
  <si>
    <t>Поставка отводов стальных для подключения объекта капитального строительства "ФГБУ "ТЦСКР" Крымский в г. Алушта"</t>
  </si>
  <si>
    <t>14.12
14.12
14.12
14.12
14.12
14.12
14.12</t>
  </si>
  <si>
    <t>14.12
14.12
14.12
14.12
14.12
14.12
14.12
14.12
14.12
14.12
14.12
14.12
14.12
14.12</t>
  </si>
  <si>
    <t>14.12.30.150
14.12.30.150
14.12.30.150
14.12.30.150
14.12.30.150
14.12.30.150
14.12.30.150
14.12.30.150
14.12.30.150
14.12.30.150
14.12.30.150
14.12.30.150
14.12.30.150
14.12.30.150</t>
  </si>
  <si>
    <t>18550
650
750
5250
90
790
30
20
190
190
50
1360
1750
4660</t>
  </si>
  <si>
    <t>14.12.30.190
14.12.30.190
14.12.30.190
14.12.30.190
14.12.30.130
14.12.30.130
14.12.30.190
14.12.30.190
14.12.30.190
14.12.30.111
14.12.30.190</t>
  </si>
  <si>
    <t>14.12
14.12
14.12
14.12
14.12
14.12
14.12
14.12
14.12
14.12
14.12</t>
  </si>
  <si>
    <t>Поставка летней специальной одежды</t>
  </si>
  <si>
    <t>839
839
839
839
796
796
839
839
839
796
839</t>
  </si>
  <si>
    <t>Комплект
Комплект
Комплект
Комплект
Штука
Штука
Комплект
Комплект
Комплект
Штука
Комплект</t>
  </si>
  <si>
    <t>1020
159
1491
8
1019
213
78
11
142
176
98</t>
  </si>
  <si>
    <t>14.12.30.190
14.12.30.120
14.12.30.190
14.12.30.190
14.12.30.120
14.12.30.190
14.12.30.190</t>
  </si>
  <si>
    <t>Поставка зимней специальной одежды</t>
  </si>
  <si>
    <t>839
796
839
839
796
796
839</t>
  </si>
  <si>
    <t>Комплект
Штука
Комплект
Комплект
Штука
Штука
Комплект</t>
  </si>
  <si>
    <t>472
221
90
90
109
20
6</t>
  </si>
  <si>
    <t>Пара
Пара
Пара
Пара
Пара
Пара
Пара
Пара
Пара
Пара
Пара
Пара
Пара
Пара</t>
  </si>
  <si>
    <t>33.14
33.14
33.14</t>
  </si>
  <si>
    <t>33.14.11.000
33.14.11.000
33.14.11.000</t>
  </si>
  <si>
    <t xml:space="preserve">Услуга
</t>
  </si>
  <si>
    <t>Оказание комплекса услуг по ремонту силовых трансформаторов (без смены обмоток), по очистке и регенерации трансформаторного масла</t>
  </si>
  <si>
    <t>876
876
876</t>
  </si>
  <si>
    <t>1
1
1</t>
  </si>
  <si>
    <t>26.51
26.51</t>
  </si>
  <si>
    <t>26.51.52.130
26.51.52.130</t>
  </si>
  <si>
    <t>Поставка датчиков протока</t>
  </si>
  <si>
    <t>96
1</t>
  </si>
  <si>
    <t>58.29
58.29
58.29</t>
  </si>
  <si>
    <t>58.29.50.000
58.29.50.000
58.29.50.000</t>
  </si>
  <si>
    <t>556 533,33
В том числе объем исполнения долгосрочного договора:
2023 г. - 556 533,33
2024 г. - 0,00</t>
  </si>
  <si>
    <t>58.19.14.110
58.19.14.110
58.19.14.110
58.19.14.110
58.19.14.110
58.19.14.110
58.19.14.110
58.19.14.110
58.19.14.110</t>
  </si>
  <si>
    <t>38.21
38.21</t>
  </si>
  <si>
    <t>38.21.22.000
38.21.22.000</t>
  </si>
  <si>
    <t>168
168</t>
  </si>
  <si>
    <t>Тонна
Тонна</t>
  </si>
  <si>
    <t>36,22
663,78</t>
  </si>
  <si>
    <t>110 983,60
В том числе объем исполнения долгосрочного договора:
2023 г. - 101 915,92
2024 г. - 9 067,68</t>
  </si>
  <si>
    <t>229 944,00
В том числе объем исполнения долгосрочного договора:
2023 г. - 212 256,00
2024 г. - 17 688,00</t>
  </si>
  <si>
    <t>22.19
22.19
22.19
22.19
22.19
22.19
22.19
22.19
22.19
22.19</t>
  </si>
  <si>
    <t>22.19.10.000
22.19.10.000
22.19.10.000
22.19.10.000
22.19.10.000
22.19.10.000
22.19.10.000
22.19.10.000
22.19.10.000
22.19.10.000</t>
  </si>
  <si>
    <t>166
166
166
166
166
166
166
166
166
166</t>
  </si>
  <si>
    <t>Килограмм
Килограмм
Килограмм
Килограмм
Килограмм
Килограмм
Килограмм
Килограмм
Килограмм
Килограмм</t>
  </si>
  <si>
    <t>500
600
700
700
280
200
50
120
120
120</t>
  </si>
  <si>
    <t>Оказание услуг по приему и утилизации отходов производства и потребления V класса опасности, не содержащие полезные компоненты, не относящиеся к твердым коммунальным отходам и применяемых в качестве изолирующих материалов при эксплуатации полигона ТКО с обязательным увлажнением, а именно: грунт образовавшийся при проведении землеройных работ, не загрязненных опасными веществами, накапливаемых по следующим адресам: Республика Крым, г. Евпатория, ул. Чапаева, 119; Республика Крым, г. Евпатория, пгт. Мирный, ул. Сырникова, 31а; Республика Крым, г. Евпатория. пгт. Новоозерное, ул. Курортная, 1</t>
  </si>
  <si>
    <t>10
10
10</t>
  </si>
  <si>
    <t>26.30.30.190</t>
  </si>
  <si>
    <t>Поставка шкафов телекоммуникационных в сборе</t>
  </si>
  <si>
    <t>Поставка сетевого оборудования (управляемых коммутаторов)</t>
  </si>
  <si>
    <t>19.20.21.345</t>
  </si>
  <si>
    <t>Поставка дизельного топлива по топливным картам</t>
  </si>
  <si>
    <t>невозможно определить объем</t>
  </si>
  <si>
    <t>83 616,00
В том числе объем исполнения долгосрочного договора:
2023 г. - 77 184,00
2024 г. - 6 432,00</t>
  </si>
  <si>
    <t>Оказание услуг по обращению с твердыми коммунальными отходами по адресу: пгт. Ленино и г. Щелкино</t>
  </si>
  <si>
    <t>055</t>
  </si>
  <si>
    <t>квадратный метр</t>
  </si>
  <si>
    <t>38.22</t>
  </si>
  <si>
    <t>38.22.29.000</t>
  </si>
  <si>
    <t>Проведение комплекса услуг по зачистке резервуаров на четырех объектах ГУП РК "Крымтеплокоммунэнерго"</t>
  </si>
  <si>
    <t>условная единица
условная единица
условная единица
условная единица</t>
  </si>
  <si>
    <t>876
876
876
876</t>
  </si>
  <si>
    <t>1
1
1
1</t>
  </si>
  <si>
    <t>Оказание услуг по утилизации отходов производства и потребления III-V классов опасности</t>
  </si>
  <si>
    <t>168
168
168
168
168
168
168
168
168
168
168
168
168
168
168
168
168
168
168
168
168
168
168
168
168
168
168
168
168
168
168
168
168
168
168
168</t>
  </si>
  <si>
    <t>168
168
168
168
168
168
168
168
168
168
168
168
168
168
168
168
168
168
168
168
168</t>
  </si>
  <si>
    <t>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t>
  </si>
  <si>
    <t>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t>
  </si>
  <si>
    <t>1,997
2,871
2,757
0,01058
0,581
0,8844
0,01436
2.787
0,07
0,4
0,25
0,00043
1,4795
0,003
0,024
0,031
0,0584
0,3453
0,3014
0,0007
0,0314
0,0049
0,319
0,046
0,124
0,1509
0,0515
0,00074
0,0027
0,579
0,574
1,052
0,071
0,4241
0,0333
0,40425</t>
  </si>
  <si>
    <t>0,0082
0,0009
0,6483
0,03412
0,002
0,07124
0,01015
0,0008
0,790152
0,839
0,735
1,66
4
0,74
24,0
0,70
0,70
0,4
10,0
12,0
0,03</t>
  </si>
  <si>
    <t>71.20.11.190</t>
  </si>
  <si>
    <t>Оказание услуг по проведению производственного контроля качества горячей воды централизованного водоснабжения на 2-4 квартал 2023 года</t>
  </si>
  <si>
    <t>42
84</t>
  </si>
  <si>
    <t>63.99
63.99
63.99
29.32</t>
  </si>
  <si>
    <t>63.99.10.190
63.99.10.190
63.99.10.190
29.32.30.163</t>
  </si>
  <si>
    <t>Оказание услуг по замене блоков СКЗИ с последующей активацией, калибровкой тахографов на транспортных средствах ГУП РК "Крымтеплокоммунэнерго"</t>
  </si>
  <si>
    <t>876
876
876
736</t>
  </si>
  <si>
    <t>Условная единица
Условная единица
Условная единица
Штука</t>
  </si>
  <si>
    <t>12
15
15
12</t>
  </si>
  <si>
    <t>25.21.</t>
  </si>
  <si>
    <t>25.21.12.000</t>
  </si>
  <si>
    <t xml:space="preserve"> Поставка водогрейных стальных трехходовых жаротрубных котлов, необходимых для выполнения строительно-монтажных работ по объекту: "Техническое перевооружение (капитальный ремонт) котельной по адресу пер. Кооперативный, 31, г. Керчь, Республика Крым"</t>
  </si>
  <si>
    <t>800
800
800</t>
  </si>
  <si>
    <t>Килограмм
Килограмм
Килограмм</t>
  </si>
  <si>
    <t>30
30
40
40
40
30
30
30
30
30
40
40
40
30
30
30
5
10
25
20
50
50
50
50
50
40
40
50
25
25
25</t>
  </si>
  <si>
    <t>Поставка плит перлитоцементных ПЦП 300</t>
  </si>
  <si>
    <t>22.19</t>
  </si>
  <si>
    <t>22.19.30.132
22.19.30.132
22.19.30.132</t>
  </si>
  <si>
    <t>4
71
5</t>
  </si>
  <si>
    <t>25.94</t>
  </si>
  <si>
    <t>Поставка рукавов напорно-всасывающих</t>
  </si>
  <si>
    <t>Поставка камлоков и хомутов</t>
  </si>
  <si>
    <t>Штука
Штука
Штука
Штука
Штука
Штука
Штука
Штука
Штука
Штука
Штука
Штука</t>
  </si>
  <si>
    <t>8
156
10
2
2
83
83
46
6
4
6
2</t>
  </si>
  <si>
    <t>74.90.12.122</t>
  </si>
  <si>
    <t>876
876
876
876
876
876
876
876
876
876
876
876
876
876</t>
  </si>
  <si>
    <t>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t>
  </si>
  <si>
    <t>1
1
1
1
1
1
1
1
1
1
1
1
1
1</t>
  </si>
  <si>
    <t>Оказание услуг по обращению с твердыми коммунальными отходами по промплощадке г. Феодосия, пгт. Приморский, ул. Гагарина, 22а</t>
  </si>
  <si>
    <t>Оказание услуг по оценке рыночной стоимости товарно-материальных ценностей</t>
  </si>
  <si>
    <t>метр квадратный</t>
  </si>
  <si>
    <t>23.19
23.19
23.19
23.19
23.19
23.19
23.19
23.19
23.19
23.19
23.19
23.19
23.19
23.19
23.19
23.19
23.19
23.19
23.19
23.19
23.19
23.19
23.19
23.19
23.19</t>
  </si>
  <si>
    <t>23.19.23.110
23.19.23.110
23.19.23.110
23.19.23.110
23.19.23.110
23.19.23.110
23.19.23.110
23.19.23.110
23.19.23.110
23.19.23.110
23.19.23.110
23.19.23.110
23.19.23.110
23.19.23.110
23.19.23.110
23.19.23.110
23.19.23.110
23.19.23.110
23.19.23.110
23.19.23.110
23.19.23.110
23.19.23.110
23.19.23.110
23.19.23.110
23.19.23.110</t>
  </si>
  <si>
    <t>Поставка химической посуды</t>
  </si>
  <si>
    <t>369
369
369
369
369
778
369
369
369
369
369
369
369
369
369
369
369
369
369
369
369
369
369
369
369</t>
  </si>
  <si>
    <t>Штука
Штука
Штука
Штука
Штука
Упаковка
Штука
Штука
Штука
Штука
Штука
Штука
Штука
Штука
Штука
Штука
Штука
Штука
Штука
Штука
Штука
Штука
Штука
Штука
Штука</t>
  </si>
  <si>
    <t>15
10
15
30
2
30
20
25
40
40
25
15
27
15
1
10
5
6
6
10
40
2
4
4
2</t>
  </si>
  <si>
    <t>65.12
65.12
65.12
65.12
65.12
65.12
65.12
65.12
65.12
65.12
65.12
65.12
65.12
65.12
65.12
65.12
65.12
65.12
65.12
65.12
65.12
65.12
65.12
65.12
65.12
65.12
65.12
65.12
65.12
65.12
65.12
65.12
65.12</t>
  </si>
  <si>
    <t>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t>
  </si>
  <si>
    <t>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t>
  </si>
  <si>
    <t>876
876
876
876
876
876
876
876
876
876
876
876
876
876
876
876
876
876
876
876
876
876
876
876
876
876
876
876
876
876
876
876
876</t>
  </si>
  <si>
    <t>1
1
1
1
1
1
1
1
1
1
1
1
1
1
1
1
1
1
1
1
1
1
1
1
1
1
1
1
1
1
1
1
1</t>
  </si>
  <si>
    <t>333 275,00
В том числе объем исполнения долгосрочного договора:
2023 г. - 314 525,00
2024 г. - 18 750,00</t>
  </si>
  <si>
    <t>796
796
796
796
796
796
796
796
796
796
796
796</t>
  </si>
  <si>
    <t>25.94.12.190
25.94.12.190
25.94.12.190
25.94.12.190
25.94.12.190
25.94.12.190
25.94.12.190
25.94.12.190
25.94.12.190
25.94.12.190
25.94.12.190
25.94.12.190</t>
  </si>
  <si>
    <t>28.25
28.25</t>
  </si>
  <si>
    <t>28.25.14.111
28.25.14.119</t>
  </si>
  <si>
    <t>Поставка фильтров-поглотителей универсальных и комплекта монтажных деталей к ним</t>
  </si>
  <si>
    <t>796
839</t>
  </si>
  <si>
    <t>Штука
Комплект</t>
  </si>
  <si>
    <t>3
1</t>
  </si>
  <si>
    <t>Поставка насосных агрегатов для установки на котельной по адресу: г. Симферополь, пер. Заводской, 52</t>
  </si>
  <si>
    <t>28.13
28.13</t>
  </si>
  <si>
    <t>28.13.14.110
28.13.14.110</t>
  </si>
  <si>
    <t>2
2</t>
  </si>
  <si>
    <t>24.20
24.20
24.20</t>
  </si>
  <si>
    <t>24.20.13.140
24.20.13.140
24.20.13.110</t>
  </si>
  <si>
    <t>Поставка труб стальных бесшовных</t>
  </si>
  <si>
    <t>006
006
006</t>
  </si>
  <si>
    <t>Метр
Метр
Метр</t>
  </si>
  <si>
    <t>5200
390
730</t>
  </si>
  <si>
    <t>26.51</t>
  </si>
  <si>
    <t>26.51.63.110
26.51.63.110
26.51.63.110
26.51.63.110
26.51.63.110
26.51.63.110</t>
  </si>
  <si>
    <t>26.51
26.51
26.51
26.51
26.51
26.51</t>
  </si>
  <si>
    <t>Поставка газового оборудования для технического перевооружения узлов учета газа на объектах ГУП РК "Крымтеплокоммунэнерго"</t>
  </si>
  <si>
    <t>796
796
796
796
796
796</t>
  </si>
  <si>
    <t>Штука
Штука
Штука
Штука
Штука
Штука</t>
  </si>
  <si>
    <t>3
2
1
1
2
2</t>
  </si>
  <si>
    <t>28.25
28.25
28.25
28.25
28.25
28.25
28.25
28.25
28.25</t>
  </si>
  <si>
    <t>28.25.14.120
28.25.14.120
28.25.14.120
28.25.14.120
28.25.14.120
28.25.14.120
28.25.14.120
28.25.14.120
28.25.14.120</t>
  </si>
  <si>
    <t>Поставка фильтров газовых для технического перевооружения узлов учета газа на объектах ГУП РК "Крымтеплокоммунэнерго"</t>
  </si>
  <si>
    <t>1
1
1
1
1
2
2
4
1</t>
  </si>
  <si>
    <t>26.51.52.190</t>
  </si>
  <si>
    <t>24.20
24.20
24.20
22.21
22.21
22.21
22.21
22.21
22.21
22.21</t>
  </si>
  <si>
    <t>24.20.13.130
24.20.40.000
24.20.40.000
22.21.29.130
22.21.29.130
22.21.29.130
22.21.29.130
22.21.29.130
22.21.29.130
22.21.29.130</t>
  </si>
  <si>
    <t>Поставка труб ППУ ПЭ и фасонных изделий стальных с тепловой изоляцией к ним, для переноса сетей теплоснабжения в районе Комсомольского парка в г. Керчь</t>
  </si>
  <si>
    <t>006
796
796
796
796
796
796
796
796
796</t>
  </si>
  <si>
    <t>Метр
Штука
Штука
Штука
Штука
Штука
Штука
Штука
Штука
Штука</t>
  </si>
  <si>
    <t>267
8
6
25
40
10
41
20
136
10</t>
  </si>
  <si>
    <t>58.29
58.29
58.29
58.29
58.29
58.29</t>
  </si>
  <si>
    <t>58.29.50.000
58.29.50.000
58.29.50.000
58.29.50.000
58.29.50.000
58.29.50.000</t>
  </si>
  <si>
    <t>Предоставление (передача) неисключительных прав на использование системы автоматизированного проектирования (САПР) наружных сетей, рельефа и топографических планов, неисключительного права на использование системы автоматизированного проектирования (САПР) проектного документооборота и услуг технической поддержки программного обеспечения</t>
  </si>
  <si>
    <t>4
1
1
2
1
1</t>
  </si>
  <si>
    <t>23.32</t>
  </si>
  <si>
    <t>23.32.11.110</t>
  </si>
  <si>
    <t>Поставка кирпича строительного для нужд ГУП РК "Крымтеплокоммунэнерго"</t>
  </si>
  <si>
    <t>Поставка кирпича огнеупорного шамотного для нужд ГУП РК "Крымтеплокоммунэнерго"</t>
  </si>
  <si>
    <t>Поставка дифманометров для технического перевооружения узлов учета газа на объектах ГУП РК "Крымтеплокоммунэнерго"</t>
  </si>
  <si>
    <t>245</t>
  </si>
  <si>
    <t>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t>
  </si>
  <si>
    <t>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t>
  </si>
  <si>
    <t>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t>
  </si>
  <si>
    <t>Оказание услуг по обязательному страхованию гражданской ответственности владельца транспортных средств (ОСАГО) для нужд ГУП РК "Крымтеплокоммунэнерго"</t>
  </si>
  <si>
    <t>246</t>
  </si>
  <si>
    <t>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t>
  </si>
  <si>
    <t>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t>
  </si>
  <si>
    <t>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t>
  </si>
  <si>
    <t>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t>
  </si>
  <si>
    <t>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t>
  </si>
  <si>
    <t>Запрос предложений в электрoнной форме</t>
  </si>
  <si>
    <t>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t>
  </si>
  <si>
    <t>1
1
1
1
1
1
1
1
1
1
1
1
1
1
1
1
1
1
1
1
1
1
1
1
1
1
1
1
1
1
1
1
1
1
1
1
1
1
1
1
1
1
1
1
1
1
1
1
1
1
1
1
1
1
1
1
1
1
1
1
1
1</t>
  </si>
  <si>
    <t>247</t>
  </si>
  <si>
    <t>20.13</t>
  </si>
  <si>
    <t>20.13.24.140</t>
  </si>
  <si>
    <t>Поставка сульфаминовой кислоты</t>
  </si>
  <si>
    <t>1 549 954, 00
В том числе объем исполнения долгосрочного договора:
2023 г. - 1 359 836,50
2024 г. - 190 117,53</t>
  </si>
  <si>
    <t>339 450,00
В том числе объем исполнения долгосрочного договора:
2023 г. - 330 072,00
2024 г. - 9 375,00</t>
  </si>
  <si>
    <t>876
876
876
876
876
876
876
876
876
876
876
876
876
876
876
876
876
876
876
876
876
876
876
876
876
876
876
876
876
876
876
876
876
876
876
876
876
876
876
876
876
876
876
876
876
876
876
876
876
876
876
876
876
876
876
876
876
876</t>
  </si>
  <si>
    <t>2,5</t>
  </si>
  <si>
    <t>248</t>
  </si>
  <si>
    <t>249</t>
  </si>
  <si>
    <t>250</t>
  </si>
  <si>
    <t>251</t>
  </si>
  <si>
    <t>252</t>
  </si>
  <si>
    <t>253</t>
  </si>
  <si>
    <t>254</t>
  </si>
  <si>
    <t>26.51.63.110
26.51.63.110
26.51.52.190</t>
  </si>
  <si>
    <t>Поставка расходометров-счетчиков газа с блоком телеметрии для технического перевооружения узлов учета газа на объектах ГУП РК "Крымтеплокоммунэнерго"</t>
  </si>
  <si>
    <t>6
1
7</t>
  </si>
  <si>
    <t>50</t>
  </si>
  <si>
    <t>25.93
25.93
25.93</t>
  </si>
  <si>
    <t>25.93.13.112
25.93.13.112
25.93.13.112</t>
  </si>
  <si>
    <t>Поставка сетки рабицы оцинкованной</t>
  </si>
  <si>
    <t>736
736
736</t>
  </si>
  <si>
    <t>Рулон
Рулон
Рулон</t>
  </si>
  <si>
    <t>1
7
35</t>
  </si>
  <si>
    <t>23.20
23.20</t>
  </si>
  <si>
    <t>23.20.12.190
23.20.13.120</t>
  </si>
  <si>
    <t>166
166</t>
  </si>
  <si>
    <t>Килограмм
Килограмм</t>
  </si>
  <si>
    <t>8000
10000</t>
  </si>
  <si>
    <t>Поставка огнеупорных материалов</t>
  </si>
  <si>
    <t>22.21.29.110
24.20.40.000</t>
  </si>
  <si>
    <t>Поставка труб гибких с тепловой изоляцией и фасонными изделиями для ГУП РК "Крымтеплокоммунэнерго"</t>
  </si>
  <si>
    <t>006
796</t>
  </si>
  <si>
    <t>Метр
Штука</t>
  </si>
  <si>
    <t>520
8</t>
  </si>
  <si>
    <t>28.14
28.14
24.20
24.20
24.20
24.20
24.20
24.20</t>
  </si>
  <si>
    <t>28.14.13.142
28.14.20.300
24.20.40.000
24.20.40.000
24.20.40.000
24.20.40.000
24.20.40.000
24.20.40.000</t>
  </si>
  <si>
    <t>796
796
796
796
796
796
796
796</t>
  </si>
  <si>
    <t>Штука
Штука
Штука
Штука
Штука
Штука
Штука
Штука</t>
  </si>
  <si>
    <t>4
4
17
7
1
3
7
4</t>
  </si>
  <si>
    <t>Оказание услуг холодного водоснабжения и водоотведения для нужд котельных филиала ГУП РК "Крымтеплокоммунэнерго" в г. Ялта</t>
  </si>
  <si>
    <t>174670,00
46539,35
-</t>
  </si>
  <si>
    <t>10 111 006,47
В том числе объем исполнения долгосрочного договора:
2023 г. - 8 807 961,73
2024 г. - 1 303 044,74</t>
  </si>
  <si>
    <t>22.21
24.20</t>
  </si>
  <si>
    <t>Поставка трубопроводной арматуры и другого оборудования для выполнения работ по ремонту котельной расположенной по адресу: г. Симферополь, пер. Заводской</t>
  </si>
  <si>
    <t>N</t>
  </si>
  <si>
    <t>28.14.11.141
28.14.11.141
28.14.11.141
28.14.11.141
28.14.11.141
28.14.11.141
28.14.11.141
28.14.11.141
28.14.11.141
28.14.11.142</t>
  </si>
  <si>
    <t>28.14
28.14
28.14
28.14
28.14
28.14
28.14
28.14
28.14
28.14</t>
  </si>
  <si>
    <t>796
796
796
796
796
796
796
796
796
796</t>
  </si>
  <si>
    <t>Штука
Штука
Штука
Штука
Штука
Штука
Штука
Штука
Штука
Штука</t>
  </si>
  <si>
    <t>2
16
110
20
50
45
6
3
3
110</t>
  </si>
  <si>
    <t>255</t>
  </si>
  <si>
    <t>256</t>
  </si>
  <si>
    <t>28.25.11.111
28.25.11.111
28.25.11.111
28.25.11.111
28.25.11.111
28.25.11.111
28.25.11.111</t>
  </si>
  <si>
    <t>Поставка теплообменных агрегатов для нужд ГУП РК "Крымтеплокоммунэнерго"</t>
  </si>
  <si>
    <t>Штука
Штука
Штука
Штука
Штука
Штука
Штука</t>
  </si>
  <si>
    <t>2
2
1
1
2
2
1</t>
  </si>
  <si>
    <t>257</t>
  </si>
  <si>
    <t>24.20.13.130
24.20.13.130
24.20.13.130
24.20.13.130
24.20.13.130
24.20.13.130
24.20.13.130</t>
  </si>
  <si>
    <t>Поставка трубы электросварной</t>
  </si>
  <si>
    <t>006
006
006
006
006
006
006</t>
  </si>
  <si>
    <t>1200
800
800
1600
800
1200
400</t>
  </si>
  <si>
    <t>258</t>
  </si>
  <si>
    <t>26.51.52.110</t>
  </si>
  <si>
    <t>Поставка шкафного узла учёта расхода газа (ШУУРГ) для котельной по адресу г. Симферополь, пер. Заводской, 52</t>
  </si>
  <si>
    <t>Метр
Метр
Метр
Метр
Метр
Метр
Метр</t>
  </si>
  <si>
    <t>86.21
86.21</t>
  </si>
  <si>
    <t>86.21.10.120
86.21.10.120</t>
  </si>
  <si>
    <t>792
792</t>
  </si>
  <si>
    <t>Человек
Человек</t>
  </si>
  <si>
    <t>1742
31</t>
  </si>
  <si>
    <t>259</t>
  </si>
  <si>
    <t>260</t>
  </si>
  <si>
    <t>Оказание услуг по проведению периодических медицинских осмотров работников и проведение периодического медицинского осмотра в центре профпатологии</t>
  </si>
  <si>
    <t>261</t>
  </si>
  <si>
    <t>262</t>
  </si>
  <si>
    <t>263</t>
  </si>
  <si>
    <t>264</t>
  </si>
  <si>
    <t>265</t>
  </si>
  <si>
    <t>266</t>
  </si>
  <si>
    <t>24.10.62.121
24.10.62.121
24.10.62.121
24.10.62.121
24.10.62.121
24.10.62.121
24.10.62.121
24.10.62.121
24.10.62.121
24.10.62.121
24.10.62.121
24.10.62.121
24.10.62.121</t>
  </si>
  <si>
    <t>166
166
166
166
166
166
166
166
166
166
166
166
166</t>
  </si>
  <si>
    <t>Килограмм
Килограмм
Килограмм
Килограмм
Килограмм
Килограмм
Килограмм
Килограмм
Килограмм
Килограмм
Килограмм
Килограмм
Килограмм</t>
  </si>
  <si>
    <t>69
37
87
58
34
38
96
180
132
172
190
233
135</t>
  </si>
  <si>
    <t>Поставка труб гибких с тепловой изоляцией и фасонными изделиями для замены изношенной теплотрассы на площади Ленина</t>
  </si>
  <si>
    <t>200
4</t>
  </si>
  <si>
    <t>71.20.19.190
71.20.19.190
71.20.19.190
71.20.19.190
71.20.19.190
71.20.19.190
71.20.19.190
71.20.19.190
71.20.19.190
71.20.19.190
71.20.19.190
71.20.19.190
71.20.19.190
71.20.19.190
71.20.19.190
71.20.19.190
71.20.19.190
71.20.19.190
71.20.19.190
71.20.19.190
71.20.19.190</t>
  </si>
  <si>
    <t>Оказание услуг по проведению экспертизы промышленной безопасности и комплексного обследования опасных производственных объектов (котлоагрегатов)</t>
  </si>
  <si>
    <t>876
876
876
876
876
876
876
876
876
876
876
876
876
876
876
876
876
876
876
876
876</t>
  </si>
  <si>
    <t>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t>
  </si>
  <si>
    <t>1
1
1
1
1
1
1
1
1
1
1
1
1
1
1
1
1
1
1
1
1</t>
  </si>
  <si>
    <t>267</t>
  </si>
  <si>
    <t>22.21</t>
  </si>
  <si>
    <t>22.21.29.130</t>
  </si>
  <si>
    <t>Поставка круглого стального металлопроката</t>
  </si>
  <si>
    <t>Поставка комплектов заделки стыков с термомуфтой</t>
  </si>
  <si>
    <t>268</t>
  </si>
  <si>
    <t>269</t>
  </si>
  <si>
    <t>270</t>
  </si>
  <si>
    <t>271</t>
  </si>
  <si>
    <t>272</t>
  </si>
  <si>
    <t>273</t>
  </si>
  <si>
    <t>24.20.40.000
24.20.40.000
24.20.40.000
24.20.40.000
24.20.40.000
24.20.40.000
24.20.40.000
24.20.40.000
24.20.40.000
24.20.40.000
24.20.40.000
24.20.40.000
24.20.40.000
24.20.40.000
24.20.40.000
24.20.40.000
24.20.40.000
24.20.40.000
24.20.40.000</t>
  </si>
  <si>
    <t>Поставка фасонных изделий</t>
  </si>
  <si>
    <t>796
796
796
796
796
796
796
796
796
796
796
796
796
796
796
796
796
796
796</t>
  </si>
  <si>
    <t>118
70
161
45
122
20
70
100
100
100
15
15
5
5
5
5
15
2
4</t>
  </si>
  <si>
    <t>26.51
26.51
26.51
26.51</t>
  </si>
  <si>
    <t>26.51.51.110
26.51.51.110
26.51.52.190
26.51.52.190</t>
  </si>
  <si>
    <t>Поставка термометров и манометров для технического перевооружения узлов учета газа на объектах ГУП РК "Крымтеплокоммунэнерго"</t>
  </si>
  <si>
    <t>796
796
796
796</t>
  </si>
  <si>
    <t>35
15
20
20</t>
  </si>
  <si>
    <t>28.13.14.110
28.13.14.110
28.13.14.110</t>
  </si>
  <si>
    <t>Поставка насосных агрегатов</t>
  </si>
  <si>
    <t>1
2
2</t>
  </si>
  <si>
    <t>20.59</t>
  </si>
  <si>
    <t>20.59.52.193
20.59.52.193</t>
  </si>
  <si>
    <t>Поставка комплексоната</t>
  </si>
  <si>
    <t>288
100</t>
  </si>
  <si>
    <t>186 783,12
В том числе объем исполнения долгосрочного договора:
2023 г. - 161 477,22
2024 г. - 25 305,90</t>
  </si>
  <si>
    <t>3009
528
невозможно определить объем</t>
  </si>
  <si>
    <t>29.32</t>
  </si>
  <si>
    <t>Поставка запасных частей для автомобиля Skoda Super B грз В964ХК82 VIN TMBCL23U339036148</t>
  </si>
  <si>
    <t>2
2
1
1
2
2
2
2
1
1
2
1
1
1
1
1
1
4
1
1
1
1
1
1
1
2
1
1</t>
  </si>
  <si>
    <t>29.32.30.390
29.32.30.390
29.32.30.390
29.32.30.390
29.32.30.390
29.32.30.390
29.32.30.390
29.32.30.390
29.32.30.390
29.32.30.390
29.32.30.390
29.32.30.390
29.32.30.390
29.32.30.390
29.32.30.390
29.32.30.390
29.32.30.390
29.32.30.390
29.32.30.390
29.32.30.390
29.32.30.390
29.32.30.390
29.32.30.390
29.32.30.390
29.32.30.390
29.32.30.390
29.32.30.390
29.32.30.390</t>
  </si>
  <si>
    <t>274</t>
  </si>
  <si>
    <t>Поставка материалов для монтажа ограждения</t>
  </si>
  <si>
    <t>27
28
112
80
1</t>
  </si>
  <si>
    <t>42.99.19.142
42.99.19.142
25.93.14.140
25.72.14.190
42.99.19.142</t>
  </si>
  <si>
    <t>42.99
42.99
25.93
25.72
42.99</t>
  </si>
  <si>
    <t>275</t>
  </si>
  <si>
    <t>276</t>
  </si>
  <si>
    <t>277</t>
  </si>
  <si>
    <t>278</t>
  </si>
  <si>
    <t>279</t>
  </si>
  <si>
    <t>280</t>
  </si>
  <si>
    <t>281</t>
  </si>
  <si>
    <t>282</t>
  </si>
  <si>
    <t>43.22.12.190</t>
  </si>
  <si>
    <t>Выполнение работ по объекту: "Ремонт котла ДКВр-6.5-13 по ул. Терлецкого, 2а пгт Форос, Республика Крым"</t>
  </si>
  <si>
    <t>28.14
28.14
28.14
28.14
28.14
28.14</t>
  </si>
  <si>
    <t>28.14.13.131
28.14.13.131
28.14.13.131
28.14.13.131
28.14.13.131
28.14.13.132</t>
  </si>
  <si>
    <t>Поставка кранов шаровых и поворотно-дисковых затворов</t>
  </si>
  <si>
    <t>20
28
20
28
40
38</t>
  </si>
  <si>
    <t>24.10
24.10
24.10
24.10
24.10
24.10
24.20
24.20
24.20
24.10
24.10
24.10
24.10
24.10
24.10
24.10
24.10
24.10
24.10
24.10</t>
  </si>
  <si>
    <t>24.10.31.000
24.10.31.000
24.10.31.000
24.10.31.000
24.10.31.000
24.10.31.000
24.20.14.120
24.20.14.120
24.20.14.120
24.10.71.110
24.10.71.110
24.10.71.110
24.10.71.110
24.10.71.130
24.10.71.130
24.10.71.130
24.10.71.130
24.10.62.213
24.10.62.213
24.10.51.000</t>
  </si>
  <si>
    <t>552,1
736,3
2944,1
2826,1
1059,8
1271,7
224,3
326,9
525,6
580,8
904,8
854,8
1392
624
852
978
1104
1851
1332
269,83</t>
  </si>
  <si>
    <t>28.21</t>
  </si>
  <si>
    <t>28.21.14.110
28.21.14.110
28.21.14.110</t>
  </si>
  <si>
    <t>Поставка запасных частей к горелкам ротационным РМГ-1м-02</t>
  </si>
  <si>
    <t>8
8
8</t>
  </si>
  <si>
    <t>Выполнение строительно-монтажных работ по объекту: "Подключение объекта "крымское художественное училище имени Н.С.Самокиша" к системе теплоснабжения ГУП РК "Крымтеплокоммунэнерго", расположенного по адресу: Республика Крым, г. Симферополь, ул. Тамбовская, 32"</t>
  </si>
  <si>
    <t>283</t>
  </si>
  <si>
    <t>284</t>
  </si>
  <si>
    <t>285</t>
  </si>
  <si>
    <t>286</t>
  </si>
  <si>
    <t>287</t>
  </si>
  <si>
    <t>288</t>
  </si>
  <si>
    <t>289</t>
  </si>
  <si>
    <t>Проведение комплекса услуг по зачистке резервуаров на двух объектах ГУП РК "Крымтеплокоммунэнерго"</t>
  </si>
  <si>
    <t>26.51
26.51
27.12</t>
  </si>
  <si>
    <t>26.51.70.190
26.51.70.190
27.12.23.190</t>
  </si>
  <si>
    <t>3
6
15</t>
  </si>
  <si>
    <t>Поставка блоков автоматического ввода резерва с дополнительным оборудованием</t>
  </si>
  <si>
    <t>25.94.12.190</t>
  </si>
  <si>
    <t>26.51.52.130
26.51.51.110
26.51.51.110
26.51.52.130
26.51.52.130
26.51.52.130
26.51.66.133
26.51.66.133</t>
  </si>
  <si>
    <t>Поставка измерительных приборов для котельной в г. Симферополь пер. Заводской, 52</t>
  </si>
  <si>
    <t>3
2
2
4
10
2
1
1</t>
  </si>
  <si>
    <t>Выполнение работ по объекту: "Ремонт котла ДКВр-10/13 в котельной по адресу ул.Лесная, 1 г.Алушта, Республика Крым"</t>
  </si>
  <si>
    <t>2 367 333,78
В том числе объем исполнения долгосрочного договора:
2023 г. - 1 072 000,00
2024 г. - 1 295 333,78</t>
  </si>
  <si>
    <t>290</t>
  </si>
  <si>
    <t>24.10.71.130
24.10.62.213
24.10.62.213
24.10.62.213
24.10.62.213</t>
  </si>
  <si>
    <t>Поставка металлопроката для подключения к системе теплоснабжения объектов (технологическое присоединение): общежитий ФГАОУ ВО «Крымского федерального университета имени В.И.Вернадского, ФГБУ «ТЦСКР» Крымский в г. Алушта и детского сада в Симферопольском районе, мкр. Заводское, с. Перово</t>
  </si>
  <si>
    <t>Закупка у единственного поставщика</t>
  </si>
  <si>
    <t>220,8
15,66
14,22
66,6
575,4</t>
  </si>
  <si>
    <t>291</t>
  </si>
  <si>
    <t>23.61</t>
  </si>
  <si>
    <t>23.61.12.150</t>
  </si>
  <si>
    <t>2
1
1
3
4
1
2
4</t>
  </si>
  <si>
    <t>292</t>
  </si>
  <si>
    <t>293</t>
  </si>
  <si>
    <t>294</t>
  </si>
  <si>
    <t>295</t>
  </si>
  <si>
    <t>296</t>
  </si>
  <si>
    <t>297</t>
  </si>
  <si>
    <t>298</t>
  </si>
  <si>
    <t>75 448 750,00
В том числе объем исполнения долгосрочного договора:
2023 г. - 59 836 662,50
2024 г. - 15 612 087,50</t>
  </si>
  <si>
    <t>20.41
20.41
20.42
20.42
20.42</t>
  </si>
  <si>
    <t>20.41.31.110
20.41.44.110
20.42.15.150
20.42.15.150
20.42.15.150</t>
  </si>
  <si>
    <t>Поставка мыла туалетного, пасты очищающей, крема защитного, средства гидрофильного и гидрофобного действия</t>
  </si>
  <si>
    <t>4600
1800
400
230
120</t>
  </si>
  <si>
    <t>Килограмм
Литр
Литр
Литр
Литр</t>
  </si>
  <si>
    <t>166
112
112
112
112</t>
  </si>
  <si>
    <t>36.00.12.000
37.00.11.110
37.00.11.110</t>
  </si>
  <si>
    <t>Услуги холодного водоснабжения и водоотведения для нужд филиала ГУП РК "Крымтеплокоммунэнерго" в г.Джанкой (г. Джанкой: ул. Крымская, 59; ул. Интернациональная, 62а; ул. Советская, 51; ул. Советская, 13а; ул. Ватутина, 1а; ул. Совхозная, 19.а; ул. Крымских Партизан, 82; ул. Совхозная, 18а; ул. Свердлова, 30)</t>
  </si>
  <si>
    <t>4471,0
823,0
Невозможно определить количество</t>
  </si>
  <si>
    <t>Осуществление подачи холодного водоснабжения и водоотведения для нужд филиала ГУП РК "Крымтеплокоммунэнерго" в г.Джанкой (Красногвардейский район: пгт. Красногвардейское, ул. 50 Лет Октября, 14; с. Петровка, ул. Дальняя, 1а; с. Марьяновка, ул. 8 Марта, 6; с. Калинино, ул. Калинина, 10; с. Восход, ул. Переверзева, 6; с. Краснознаменка, ул. Дружбы, 1а; с. Ленинское, ул. Октябрьская, 1; с. Полтавка, ул. Центральная, 1; с. Александровка, ул. Школьная, 58; с. Клепинино, ул. Октябрьский Массив, 7; с. Клепинино, ул. Октябрьский Массив, 20; с. Карповка, ул. Школьная, 1; пгт. Красногвардейское, ул. Б.Хмельницкого, 76; с. Краснознаменка, ул. Школьная, 23; с. Полтавка, ул. Центральная, 3а; с. Янтарное, ул. Кубракова, 1; с. Восход, ул. Гагарина, 2; с. Восход, ул. Тельмана/Ленина, 11/3)</t>
  </si>
  <si>
    <t>15867,0
2411,0
Невозможно определить количество</t>
  </si>
  <si>
    <t>299</t>
  </si>
  <si>
    <t>300</t>
  </si>
  <si>
    <t>301</t>
  </si>
  <si>
    <t>302</t>
  </si>
  <si>
    <t>303</t>
  </si>
  <si>
    <t>-
-
-</t>
  </si>
  <si>
    <t>Невозможно определить количество
Невозможно определить количество
Невозможно определить количество</t>
  </si>
  <si>
    <t>5 650 000,00
В том числе объем исполнения долгосрочного договора:
2023 г. - 3 150 000,00
2024 г. - 2 500 000,00</t>
  </si>
  <si>
    <t>6 136  400,00
В том числе объем исполнения долгосрочного договора:
2023 г. - 2 742 460,00
2024 г. - 3 393 940,00</t>
  </si>
  <si>
    <t>28.14
28.14
28.14</t>
  </si>
  <si>
    <t>28.14.13.120
28.14.13.120
28.14.13.120</t>
  </si>
  <si>
    <t>Поставка задвижек</t>
  </si>
  <si>
    <t>2
2
2</t>
  </si>
  <si>
    <t>Выполнение капитального ремонта тепловой сети для подключения к системе теплоснабжения объектов: "Общежитие на 250 мест ФГАОУ ВО "Крымский федеральный университет имени В.И.Вернадского" в г.Симферополе ул.Ялтинская,20 и "Общежитие на 450 мест ФГАОУ ВО "Крымский федеральный университет имени В.И.Вернадского" в г.Симферополе ул.Ялтинская,20"</t>
  </si>
  <si>
    <t>24.10
24.10
24.10
24.10
24.10
24.10</t>
  </si>
  <si>
    <t>24.10.71.130
24.10.71.130
24.10.62.213
24.10.62.213
24.10.62.213
24.10.71.111</t>
  </si>
  <si>
    <t>0,514
0,176
0,024
0,271
0,019
0,087</t>
  </si>
  <si>
    <t>304</t>
  </si>
  <si>
    <t>305</t>
  </si>
  <si>
    <t>Поставка труб гибких с тепловой изоляцией и фасонными изделиями для Киевского района тепловых сетей ГУП РК "Крымтеплокоммунэнерго"</t>
  </si>
  <si>
    <t>22.21
22.21
24.20
24.20</t>
  </si>
  <si>
    <t>22.21.29.110
22.21.29.110
24.20.40.000
24.20.40.000</t>
  </si>
  <si>
    <t>006
006
796
796</t>
  </si>
  <si>
    <t>Метр
Метр
Штука
Штука</t>
  </si>
  <si>
    <t>20
160
28
4</t>
  </si>
  <si>
    <t>Поставка труб гибких с тепловой изоляцией и фасонными изделиями для замены изношенной теплотрассы по ул. Полевая,9 и ул. Киевская, 127</t>
  </si>
  <si>
    <t>140
6</t>
  </si>
  <si>
    <t>306</t>
  </si>
  <si>
    <t>27.40</t>
  </si>
  <si>
    <t>27.40.15.150</t>
  </si>
  <si>
    <t>Поставка светодиодных ламп</t>
  </si>
  <si>
    <t>307</t>
  </si>
  <si>
    <t>308</t>
  </si>
  <si>
    <t>309</t>
  </si>
  <si>
    <t>310</t>
  </si>
  <si>
    <t>311</t>
  </si>
  <si>
    <t>312</t>
  </si>
  <si>
    <t>313</t>
  </si>
  <si>
    <t>314</t>
  </si>
  <si>
    <t>84.25.11.120</t>
  </si>
  <si>
    <t>26.51.63.120
26.51.52.110
26.51.52.190</t>
  </si>
  <si>
    <t>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t>
  </si>
  <si>
    <t>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t>
  </si>
  <si>
    <t>27.20
27.20
27.20
27.20
27.20
27.20
27.20
27.20
27.20
27.20</t>
  </si>
  <si>
    <t>27.20.21.000
27.20.21.000
27.20.21.000
27.20.21.000
27.20.21.000
27.20.21.000
27.20.21.000
27.20.21.000
27.20.21.000
27.20.21.000</t>
  </si>
  <si>
    <t>22.11
22.11
22.11
22.11
22.11
22.11
22.11
22.11
22.11</t>
  </si>
  <si>
    <t>22.11.14.190
22.11.14.190
22.11.14.190
22.11.14.190
22.11.14.190
22.11.14.190
22.11.14.190
22.11.14.190
22.11.14.190</t>
  </si>
  <si>
    <t>23.61
23.61
23.61
23.61
23.61
23.61
23.61
23.61
23.61
23.61</t>
  </si>
  <si>
    <t>23.61.12.159
23.61.12.142
23.61.12.142
23.61.12.159
23.61.12.142
23.61.12.142
23.61.12.142
23.61.12.159
23.61.12.127
23.61.12.127</t>
  </si>
  <si>
    <t>28.13
28.13
28.13
28.13
28.13
28.13
28.13
28.13
28.13</t>
  </si>
  <si>
    <t>28.13.14.110
28.13.14.110
28.13.14.110
28.13.14.110
28.13.14.110
28.13.14.110
28.13.14.110
28.13.14.110
28.13.14.110</t>
  </si>
  <si>
    <t>Оказание услуг по техническому обслуживанию огнетушителей ГУП РК "Крымтеплокоммунэнерго"</t>
  </si>
  <si>
    <t>Поставка измерительных приборов для узлов учета тепловой энергии в здании жилого дома в г. Симферополь, ул. Мате Залки 7Б</t>
  </si>
  <si>
    <t>Поставка запасных частей для транспортных средств ГУП РК "Крымтеплокоммунэнерго"</t>
  </si>
  <si>
    <t>Поставка стартерных аккумуляторных батарей</t>
  </si>
  <si>
    <t>Поставка шин автомобильных для транспортных средств</t>
  </si>
  <si>
    <t>Поставка изделий железобетонных</t>
  </si>
  <si>
    <t>Поставка консольных насосных агрегатов</t>
  </si>
  <si>
    <t>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t>
  </si>
  <si>
    <t>Товар
Товар
Товар
Товар
Товар
Товар
Товар
Товар
Товар
Товар</t>
  </si>
  <si>
    <t>1774</t>
  </si>
  <si>
    <t>796
839
796</t>
  </si>
  <si>
    <t>Штука
Комплект
Штука</t>
  </si>
  <si>
    <t>6
3
3</t>
  </si>
  <si>
    <t>-
-
-
-
-
-
-
-
-
-
-
-
-
-
-
-
-
-
-
-
-
-
-
-
-
-
-
-
-
-
-
-
-
-
-
-
-
-
-
-
-
-
-
-
-
-
-
-
-
-
-
-
-
-
-
-
-
-
-
-
-
-
-
-
-
-
-
-
-
-
-
-
-
-
-
-
-
-
-
-
-
-
-
-
-
-
-
-
-
-
-
-
-
-
-
-
-
-
-
-
-
-
-
-
-
-
-
-
-
-
-
-
-
-
-
-
-
-
-
-
-
-
-
-
-
-
-
-
-
-
-
-
-
-
-
-
-
-
-
-
-
-
-
-
-
-
-
-
-
-
-
-
-
-
-
-
-
-
-
-
-
-
-
-
-
-
-
-
-
-
-
-
-
-
-
-
-
-
-
-
-
-
-
-
-
-
-
-
-
-
-
-
-
-
-
-
-
-
-
-
-
-
-
-
-
-
-
-
-
-
-
-
-
-
-
-
-
-
-
-
-
-
-
-
-
-
-
-
-
-
-
-
-
-
-
-
-
-
-
-
-
-
-
-
-
-
-
-
-
-
-
-
-
-
-</t>
  </si>
  <si>
    <t>5
3
3
3
1
1
2
2
4
4</t>
  </si>
  <si>
    <t>8
8
4
16
54
6
2
4
2</t>
  </si>
  <si>
    <t>33
32
1
1
68
2
2
4
1
1</t>
  </si>
  <si>
    <t>8
6
2
12
4
1
5
1
1</t>
  </si>
  <si>
    <t>351868.57</t>
  </si>
  <si>
    <t>1500000.00</t>
  </si>
  <si>
    <t>276033.28</t>
  </si>
  <si>
    <t>1025393.24</t>
  </si>
  <si>
    <t>4058960.41</t>
  </si>
  <si>
    <t>3874185.67
В том числе объем исполнения долгосрочного договора:
2023 г. - 0.00
2024 г. - 3874185.67</t>
  </si>
  <si>
    <t>347785.62
В том числе объем исполнения долгосрочного договора:
2023 г. - 0.00
2024 г. - 347785.62</t>
  </si>
  <si>
    <t>04.2024</t>
  </si>
  <si>
    <t>01.2024</t>
  </si>
  <si>
    <t>УТВЕРЖДАЮ
НАЧАЛЬНИК УПРАВЛЕНИЯ ЗАКУПОК И МАТЕРИАЛЬНО-ТЕХНИЧЕСКОГО СНАБЖЕНИЯ
___________________ В.Н. Тарасов
"16" октября 2023 года</t>
  </si>
  <si>
    <t>315</t>
  </si>
  <si>
    <t>316</t>
  </si>
  <si>
    <t>Поставка высокопрочной плиты ВП 34-16 для проведения ремонтных работ</t>
  </si>
  <si>
    <t>Поставка песка строительного</t>
  </si>
  <si>
    <t>Тонна; метрическая тонная (1000 кг)</t>
  </si>
  <si>
    <t>Поставка труб ППУ и фасонных изделий стальных с тепловой изоляцией к ним</t>
  </si>
  <si>
    <t>24.20.13.130
24.20.13.130
24.20.13.130
24.20.40.000
24.20.40.000
22.21.29.130
22.21.29.130
22.21.29.130
24.20.40.000
24.20.40.000
24.20.40.000
24.20.40.000
22.21.29.130
22.21.29.130
24.20.40.000
24.20.40.000
24.20.40.000
22.21.29.130
22.21.29.130
24.20.40.000
24.20.40.000
24.20.40.000</t>
  </si>
  <si>
    <t>24.20
24.20
24.20
24.20
24.20
22.21
22.21
22.21
24.20
24.20
24.20
24.20
22.21
22.21
24.20
24.20
24.20
22.21
22.21
24.20
24.20
24.20</t>
  </si>
  <si>
    <t>Метр
Метр
Метр
Штука
Штука
Штука
Штука
Штука
Штука
Штука
Штука
Штука
Штука
Штука
Штука
Штука
Штука
Штука
Штука
Штука
Штука
Штука</t>
  </si>
  <si>
    <t>006
006
006
796
796
796
796
796
796
796
796
796
796
796
796
796
796
796
796
796
796
796</t>
  </si>
  <si>
    <t>100
90
110
1
2
34
17
54
3
2
24
2
4
10
24
16
28
2
2
2
2
2</t>
  </si>
  <si>
    <t>24.20.13.130
24.20.13.130
24.20.40.000
24.20.40.000
24.20.40.000
24.20.40.000
22.21.29.130
22.21.29.130
24.20.40.000
22.21.29.130
24.20.40.000</t>
  </si>
  <si>
    <t>24.20
24.20
24.20
24.20
24.20
24.20
22.21
22.21
24.20
22.21
24.20</t>
  </si>
  <si>
    <t>Метр
Метр
Штука
Штука
Штука
Штука
Штука
Штука
Штука
Штука
Штука
Штука</t>
  </si>
  <si>
    <t>006
006
796
796
796
796
796
796
796
796
796
796</t>
  </si>
  <si>
    <t>400
70
16
4
2
6
34
66
16
8
8
2</t>
  </si>
  <si>
    <t>Квадратный метр</t>
  </si>
  <si>
    <t>23.99.19.111</t>
  </si>
  <si>
    <t>26.30
26.30
26.30</t>
  </si>
  <si>
    <t>Поставка SIP-телефонов</t>
  </si>
  <si>
    <t>1
2
25</t>
  </si>
  <si>
    <t>26.30.23.170
26.30.23.170
26.30.23.170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</si>
</sst>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 #,##0.00_р_._-;\-* #,##0.00_р_._-;_-* &quot;-&quot;??_р_._-;_-@_-"/>
    <numFmt numFmtId="165" formatCode="0.0000"/>
    <numFmt numFmtId="166" formatCode="0.0"/>
  </numFmts>
  <fonts count="14" x14ac:knownFonts="1">
    <font>
      <sz val="10"/>
      <name val="Arial"/>
      <family val="2"/>
    </font>
    <font>
      <sz val="10"/>
      <name val="Arial"/>
      <family val="2"/>
      <charset val="204"/>
    </font>
    <font>
      <sz val="8"/>
      <name val="Times New Roman"/>
      <family val="1"/>
      <charset val="204"/>
    </font>
    <font>
      <u/>
      <sz val="10"/>
      <color theme="10"/>
      <name val="Arial"/>
      <family val="2"/>
    </font>
    <font>
      <sz val="8"/>
      <color rgb="FF000000"/>
      <name val="Times New Roman"/>
      <family val="1"/>
      <charset val="204"/>
    </font>
    <font>
      <sz val="10"/>
      <name val="Times New Roman"/>
      <family val="1"/>
      <charset val="204"/>
    </font>
    <font>
      <sz val="12"/>
      <name val="Times New Roman"/>
      <family val="1"/>
      <charset val="204"/>
    </font>
    <font>
      <b/>
      <sz val="12"/>
      <name val="Times New Roman"/>
      <family val="1"/>
      <charset val="204"/>
    </font>
    <font>
      <b/>
      <sz val="12"/>
      <color theme="1"/>
      <name val="Times New Roman"/>
      <family val="1"/>
      <charset val="204"/>
    </font>
    <font>
      <sz val="12"/>
      <color theme="1"/>
      <name val="Times New Roman"/>
      <family val="1"/>
      <charset val="204"/>
    </font>
    <font>
      <u/>
      <sz val="12"/>
      <color theme="10"/>
      <name val="Times New Roman"/>
      <family val="1"/>
      <charset val="204"/>
    </font>
    <font>
      <sz val="8"/>
      <color indexed="8"/>
      <name val="Times New Roman"/>
      <family val="1"/>
      <charset val="204"/>
    </font>
    <font>
      <sz val="8"/>
      <color theme="1"/>
      <name val="Times New Roman"/>
      <family val="1"/>
      <charset val="204"/>
    </font>
    <font>
      <sz val="8"/>
      <name val="Arial"/>
      <family val="2"/>
      <charset val="204"/>
    </font>
  </fonts>
  <fills count="3">
    <fill>
      <patternFill patternType="none"/>
    </fill>
    <fill>
      <patternFill patternType="gray125"/>
    </fill>
    <fill>
      <patternFill patternType="solid">
        <fgColor rgb="FFFFFFFF"/>
        <bgColor rgb="FFFFFFFF"/>
      </patternFill>
    </fill>
  </fills>
  <borders count="30">
    <border>
      <left/>
      <right/>
      <top/>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64"/>
      </bottom>
      <diagonal/>
    </border>
    <border>
      <left style="thin">
        <color indexed="64"/>
      </left>
      <right style="thin">
        <color indexed="64"/>
      </right>
      <top/>
      <bottom style="thin">
        <color indexed="64"/>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64"/>
      </left>
      <right style="thin">
        <color indexed="64"/>
      </right>
      <top style="thin">
        <color indexed="64"/>
      </top>
      <bottom/>
      <diagonal/>
    </border>
    <border>
      <left style="thin">
        <color indexed="8"/>
      </left>
      <right/>
      <top style="thin">
        <color indexed="8"/>
      </top>
      <bottom/>
      <diagonal/>
    </border>
    <border>
      <left style="thin">
        <color indexed="8"/>
      </left>
      <right/>
      <top style="thin">
        <color indexed="8"/>
      </top>
      <bottom style="thin">
        <color indexed="64"/>
      </bottom>
      <diagonal/>
    </border>
    <border>
      <left style="thin">
        <color indexed="8"/>
      </left>
      <right/>
      <top style="thin">
        <color indexed="8"/>
      </top>
      <bottom style="thin">
        <color indexed="8"/>
      </bottom>
      <diagonal/>
    </border>
    <border>
      <left style="thin">
        <color indexed="64"/>
      </left>
      <right/>
      <top style="thin">
        <color indexed="64"/>
      </top>
      <bottom style="thin">
        <color indexed="64"/>
      </bottom>
      <diagonal/>
    </border>
    <border>
      <left style="thin">
        <color indexed="64"/>
      </left>
      <right/>
      <top style="thin">
        <color indexed="8"/>
      </top>
      <bottom style="thin">
        <color indexed="64"/>
      </bottom>
      <diagonal/>
    </border>
    <border>
      <left style="thin">
        <color indexed="8"/>
      </left>
      <right style="thin">
        <color indexed="8"/>
      </right>
      <top style="thin">
        <color indexed="64"/>
      </top>
      <bottom style="thin">
        <color indexed="64"/>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style="hair">
        <color indexed="8"/>
      </left>
      <right style="hair">
        <color indexed="8"/>
      </right>
      <top style="hair">
        <color indexed="8"/>
      </top>
      <bottom style="hair">
        <color indexed="8"/>
      </bottom>
      <diagonal/>
    </border>
    <border>
      <left/>
      <right/>
      <top/>
      <bottom style="thin">
        <color indexed="64"/>
      </bottom>
      <diagonal/>
    </border>
    <border>
      <left style="thin">
        <color indexed="8"/>
      </left>
      <right style="thin">
        <color indexed="64"/>
      </right>
      <top style="thin">
        <color indexed="8"/>
      </top>
      <bottom/>
      <diagonal/>
    </border>
    <border>
      <left style="thin">
        <color indexed="8"/>
      </left>
      <right style="thin">
        <color indexed="64"/>
      </right>
      <top/>
      <bottom style="thin">
        <color indexed="8"/>
      </bottom>
      <diagonal/>
    </border>
    <border>
      <left style="thin">
        <color indexed="64"/>
      </left>
      <right style="thin">
        <color indexed="8"/>
      </right>
      <top style="thin">
        <color indexed="64"/>
      </top>
      <bottom/>
      <diagonal/>
    </border>
    <border>
      <left style="thin">
        <color indexed="64"/>
      </left>
      <right style="thin">
        <color indexed="8"/>
      </right>
      <top/>
      <bottom style="thin">
        <color indexed="64"/>
      </bottom>
      <diagonal/>
    </border>
    <border>
      <left style="thin">
        <color indexed="8"/>
      </left>
      <right style="thin">
        <color indexed="64"/>
      </right>
      <top style="thin">
        <color indexed="64"/>
      </top>
      <bottom/>
      <diagonal/>
    </border>
    <border>
      <left style="thin">
        <color indexed="8"/>
      </left>
      <right style="thin">
        <color indexed="64"/>
      </right>
      <top/>
      <bottom style="thin">
        <color indexed="64"/>
      </bottom>
      <diagonal/>
    </border>
    <border>
      <left style="thin">
        <color indexed="64"/>
      </left>
      <right style="thin">
        <color indexed="8"/>
      </right>
      <top style="thin">
        <color indexed="8"/>
      </top>
      <bottom/>
      <diagonal/>
    </border>
    <border>
      <left style="thin">
        <color indexed="64"/>
      </left>
      <right style="thin">
        <color indexed="8"/>
      </right>
      <top/>
      <bottom style="thin">
        <color indexed="8"/>
      </bottom>
      <diagonal/>
    </border>
    <border>
      <left style="thin">
        <color indexed="64"/>
      </left>
      <right style="thin">
        <color indexed="64"/>
      </right>
      <top style="thin">
        <color indexed="8"/>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s>
  <cellStyleXfs count="3">
    <xf numFmtId="0" fontId="0" fillId="0" borderId="0"/>
    <xf numFmtId="0" fontId="3" fillId="0" borderId="0" applyNumberFormat="0" applyFill="0" applyBorder="0" applyAlignment="0" applyProtection="0"/>
    <xf numFmtId="164" fontId="1" fillId="0" borderId="0" applyFill="0" applyBorder="0" applyAlignment="0" applyProtection="0"/>
  </cellStyleXfs>
  <cellXfs count="266">
    <xf numFmtId="0" fontId="0" fillId="0" borderId="0" xfId="0"/>
    <xf numFmtId="49" fontId="6" fillId="0" borderId="0" xfId="0" applyNumberFormat="1" applyFont="1"/>
    <xf numFmtId="49" fontId="6" fillId="0" borderId="0" xfId="0" applyNumberFormat="1" applyFont="1" applyAlignment="1">
      <alignment horizontal="center" vertical="center"/>
    </xf>
    <xf numFmtId="49" fontId="2" fillId="0" borderId="0" xfId="0" applyNumberFormat="1" applyFont="1"/>
    <xf numFmtId="0" fontId="6" fillId="0" borderId="0" xfId="0" applyFont="1"/>
    <xf numFmtId="49" fontId="2" fillId="0" borderId="0" xfId="0" applyNumberFormat="1" applyFont="1" applyAlignment="1">
      <alignment horizontal="center" vertical="center"/>
    </xf>
    <xf numFmtId="49" fontId="6" fillId="0" borderId="0" xfId="0" applyNumberFormat="1" applyFont="1" applyAlignment="1">
      <alignment horizontal="center"/>
    </xf>
    <xf numFmtId="49" fontId="2" fillId="0" borderId="0" xfId="0" applyNumberFormat="1" applyFont="1" applyAlignment="1">
      <alignment horizontal="center"/>
    </xf>
    <xf numFmtId="0" fontId="2" fillId="0" borderId="5" xfId="0" applyFont="1" applyFill="1" applyBorder="1" applyAlignment="1">
      <alignment horizontal="center" vertical="center" wrapText="1"/>
    </xf>
    <xf numFmtId="2" fontId="2" fillId="0" borderId="5"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left" vertical="center" wrapText="1"/>
    </xf>
    <xf numFmtId="0" fontId="2" fillId="0" borderId="0" xfId="0" applyFont="1" applyFill="1" applyBorder="1"/>
    <xf numFmtId="0" fontId="2" fillId="0" borderId="0" xfId="0" applyFont="1" applyFill="1"/>
    <xf numFmtId="2" fontId="2" fillId="0" borderId="2" xfId="0" applyNumberFormat="1" applyFont="1" applyFill="1" applyBorder="1" applyAlignment="1">
      <alignment horizontal="center" vertical="center" wrapText="1"/>
    </xf>
    <xf numFmtId="0" fontId="2" fillId="0" borderId="11" xfId="0" applyFont="1" applyFill="1" applyBorder="1" applyAlignment="1">
      <alignment horizontal="center" vertical="center" wrapText="1"/>
    </xf>
    <xf numFmtId="49" fontId="2" fillId="0" borderId="2" xfId="0" applyNumberFormat="1" applyFont="1" applyFill="1" applyBorder="1"/>
    <xf numFmtId="49" fontId="2" fillId="0" borderId="0" xfId="0" applyNumberFormat="1" applyFont="1" applyFill="1"/>
    <xf numFmtId="0" fontId="2" fillId="0" borderId="12" xfId="0" applyFont="1" applyFill="1" applyBorder="1" applyAlignment="1">
      <alignment horizontal="center" vertical="center" wrapText="1"/>
    </xf>
    <xf numFmtId="0" fontId="2" fillId="0" borderId="3" xfId="0" applyFont="1" applyFill="1" applyBorder="1" applyAlignment="1">
      <alignment horizontal="center" vertical="center" wrapText="1"/>
    </xf>
    <xf numFmtId="2" fontId="2" fillId="0" borderId="3" xfId="0" applyNumberFormat="1" applyFont="1" applyFill="1" applyBorder="1" applyAlignment="1">
      <alignment horizontal="center" vertical="center" wrapText="1"/>
    </xf>
    <xf numFmtId="0" fontId="2" fillId="0" borderId="13" xfId="0" applyFont="1" applyFill="1" applyBorder="1" applyAlignment="1">
      <alignment horizontal="center" vertical="center" wrapText="1"/>
    </xf>
    <xf numFmtId="49" fontId="4" fillId="0" borderId="7" xfId="0" applyNumberFormat="1" applyFont="1" applyFill="1" applyBorder="1" applyAlignment="1" applyProtection="1">
      <alignment horizontal="left" vertical="center" wrapText="1"/>
    </xf>
    <xf numFmtId="16" fontId="2" fillId="0" borderId="6" xfId="0" applyNumberFormat="1" applyFont="1" applyFill="1" applyBorder="1" applyAlignment="1">
      <alignment horizontal="center" vertical="center" wrapText="1"/>
    </xf>
    <xf numFmtId="17" fontId="2" fillId="0" borderId="6" xfId="0" applyNumberFormat="1" applyFont="1" applyFill="1" applyBorder="1" applyAlignment="1">
      <alignment horizontal="center" vertical="center" wrapText="1"/>
    </xf>
    <xf numFmtId="16" fontId="2" fillId="0" borderId="2" xfId="0" applyNumberFormat="1" applyFont="1" applyFill="1" applyBorder="1" applyAlignment="1">
      <alignment horizontal="center" vertical="center" wrapText="1"/>
    </xf>
    <xf numFmtId="0" fontId="2" fillId="0" borderId="26" xfId="0" applyFont="1" applyFill="1" applyBorder="1" applyAlignment="1">
      <alignment horizontal="center" vertical="center" wrapText="1"/>
    </xf>
    <xf numFmtId="17" fontId="2" fillId="0" borderId="26" xfId="0" applyNumberFormat="1" applyFont="1" applyFill="1" applyBorder="1" applyAlignment="1">
      <alignment horizontal="center" vertical="center" wrapText="1"/>
    </xf>
    <xf numFmtId="17" fontId="2" fillId="0" borderId="13" xfId="0" applyNumberFormat="1" applyFont="1" applyFill="1" applyBorder="1" applyAlignment="1">
      <alignment horizontal="center" vertical="center" wrapText="1"/>
    </xf>
    <xf numFmtId="0" fontId="2" fillId="0" borderId="10" xfId="0" applyFont="1" applyFill="1" applyBorder="1" applyAlignment="1">
      <alignment horizontal="center" vertical="center" wrapText="1"/>
    </xf>
    <xf numFmtId="2" fontId="2" fillId="0" borderId="7" xfId="0" applyNumberFormat="1" applyFont="1" applyFill="1" applyBorder="1" applyAlignment="1">
      <alignment horizontal="center" vertical="center" wrapText="1"/>
    </xf>
    <xf numFmtId="0" fontId="2" fillId="0" borderId="8" xfId="0" applyFont="1" applyFill="1" applyBorder="1" applyAlignment="1">
      <alignment horizontal="center" vertical="center" wrapText="1"/>
    </xf>
    <xf numFmtId="166" fontId="2" fillId="0" borderId="6" xfId="0" applyNumberFormat="1" applyFont="1" applyFill="1" applyBorder="1" applyAlignment="1">
      <alignment horizontal="center" vertical="center" wrapText="1"/>
    </xf>
    <xf numFmtId="165" fontId="2" fillId="0" borderId="6" xfId="0" applyNumberFormat="1" applyFont="1" applyFill="1" applyBorder="1" applyAlignment="1">
      <alignment horizontal="center" vertical="center" wrapText="1"/>
    </xf>
    <xf numFmtId="49" fontId="11" fillId="0" borderId="2" xfId="0" applyNumberFormat="1" applyFont="1" applyFill="1" applyBorder="1" applyAlignment="1">
      <alignment horizontal="center" vertical="center"/>
    </xf>
    <xf numFmtId="4" fontId="2" fillId="0" borderId="6" xfId="0" applyNumberFormat="1" applyFont="1" applyFill="1" applyBorder="1" applyAlignment="1">
      <alignment horizontal="center" vertical="center" wrapText="1"/>
    </xf>
    <xf numFmtId="4" fontId="2" fillId="0" borderId="2" xfId="0" applyNumberFormat="1" applyFont="1" applyFill="1" applyBorder="1" applyAlignment="1">
      <alignment horizontal="center" vertical="center" wrapText="1"/>
    </xf>
    <xf numFmtId="166" fontId="2" fillId="0" borderId="3" xfId="0" applyNumberFormat="1" applyFont="1" applyFill="1" applyBorder="1" applyAlignment="1">
      <alignment horizontal="center" vertical="center" wrapText="1"/>
    </xf>
    <xf numFmtId="165" fontId="2" fillId="0" borderId="3" xfId="0" applyNumberFormat="1" applyFont="1" applyFill="1" applyBorder="1" applyAlignment="1">
      <alignment horizontal="center" vertical="center" wrapText="1"/>
    </xf>
    <xf numFmtId="0" fontId="2" fillId="0" borderId="2" xfId="0" applyFont="1" applyFill="1" applyBorder="1" applyAlignment="1">
      <alignment horizontal="center" vertical="center"/>
    </xf>
    <xf numFmtId="0" fontId="2" fillId="0" borderId="9" xfId="0" applyFont="1" applyFill="1" applyBorder="1" applyAlignment="1">
      <alignment horizontal="center" vertical="center" wrapText="1"/>
    </xf>
    <xf numFmtId="49" fontId="2" fillId="0" borderId="7" xfId="0" applyNumberFormat="1" applyFont="1" applyFill="1" applyBorder="1"/>
    <xf numFmtId="2" fontId="2" fillId="0" borderId="2" xfId="0" applyNumberFormat="1" applyFont="1" applyFill="1" applyBorder="1" applyAlignment="1">
      <alignment horizontal="center" vertical="top" wrapText="1"/>
    </xf>
    <xf numFmtId="14" fontId="2" fillId="0" borderId="5"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xf>
    <xf numFmtId="0" fontId="12" fillId="0" borderId="2" xfId="0" applyFont="1" applyFill="1" applyBorder="1" applyAlignment="1">
      <alignment horizontal="center" vertical="center" wrapText="1"/>
    </xf>
    <xf numFmtId="49" fontId="12" fillId="0" borderId="2" xfId="0" applyNumberFormat="1" applyFont="1" applyFill="1" applyBorder="1" applyAlignment="1" applyProtection="1">
      <alignment horizontal="center" vertical="center" wrapText="1"/>
    </xf>
    <xf numFmtId="2" fontId="12" fillId="0" borderId="2" xfId="0" applyNumberFormat="1" applyFont="1" applyFill="1" applyBorder="1" applyAlignment="1">
      <alignment horizontal="center" vertical="center" wrapText="1"/>
    </xf>
    <xf numFmtId="49" fontId="12" fillId="0" borderId="2" xfId="0" applyNumberFormat="1" applyFont="1" applyFill="1" applyBorder="1" applyAlignment="1">
      <alignment horizontal="center" vertical="center" wrapText="1"/>
    </xf>
    <xf numFmtId="49" fontId="12" fillId="0" borderId="2" xfId="0" applyNumberFormat="1" applyFont="1" applyFill="1" applyBorder="1"/>
    <xf numFmtId="49" fontId="12" fillId="0" borderId="0" xfId="0" applyNumberFormat="1" applyFont="1" applyFill="1"/>
    <xf numFmtId="17" fontId="2" fillId="0" borderId="5" xfId="0" applyNumberFormat="1" applyFont="1" applyFill="1" applyBorder="1" applyAlignment="1">
      <alignment horizontal="center" vertical="center" wrapText="1"/>
    </xf>
    <xf numFmtId="164" fontId="2" fillId="0" borderId="5" xfId="2" applyFont="1" applyFill="1" applyBorder="1" applyAlignment="1">
      <alignment horizontal="center" vertical="center" wrapText="1"/>
    </xf>
    <xf numFmtId="164" fontId="2" fillId="0" borderId="5" xfId="2" applyFont="1" applyFill="1" applyBorder="1" applyAlignment="1">
      <alignment vertical="center" wrapText="1"/>
    </xf>
    <xf numFmtId="49" fontId="0" fillId="0" borderId="0" xfId="0" applyNumberFormat="1" applyFill="1"/>
    <xf numFmtId="164" fontId="2" fillId="0" borderId="6" xfId="2" applyFont="1" applyFill="1" applyBorder="1" applyAlignment="1">
      <alignment horizontal="center" vertical="center" wrapText="1"/>
    </xf>
    <xf numFmtId="49" fontId="2" fillId="0" borderId="2" xfId="0" applyNumberFormat="1" applyFont="1" applyFill="1" applyBorder="1" applyAlignment="1" applyProtection="1">
      <alignment horizontal="center" vertical="center" wrapText="1"/>
    </xf>
    <xf numFmtId="49" fontId="2" fillId="0" borderId="0" xfId="0" applyNumberFormat="1" applyFont="1" applyAlignment="1">
      <alignment wrapText="1"/>
    </xf>
    <xf numFmtId="164" fontId="13" fillId="0" borderId="2" xfId="2" applyFont="1" applyFill="1" applyBorder="1" applyAlignment="1">
      <alignment horizontal="center" vertical="center" wrapText="1"/>
    </xf>
    <xf numFmtId="49" fontId="2" fillId="0" borderId="7" xfId="0" applyNumberFormat="1" applyFont="1" applyFill="1" applyBorder="1" applyAlignment="1">
      <alignment horizontal="center" vertical="center"/>
    </xf>
    <xf numFmtId="49" fontId="2" fillId="0" borderId="4" xfId="0" applyNumberFormat="1" applyFont="1" applyFill="1" applyBorder="1" applyAlignment="1" applyProtection="1">
      <alignment horizontal="center" vertical="center" wrapText="1"/>
    </xf>
    <xf numFmtId="0" fontId="2" fillId="0" borderId="7" xfId="0" applyFont="1" applyFill="1" applyBorder="1" applyAlignment="1">
      <alignment horizontal="center" vertical="top" wrapText="1"/>
    </xf>
    <xf numFmtId="164" fontId="2" fillId="0" borderId="15" xfId="2" applyFont="1" applyFill="1" applyBorder="1" applyAlignment="1">
      <alignment vertical="center" wrapText="1"/>
    </xf>
    <xf numFmtId="17" fontId="2" fillId="0" borderId="15" xfId="0" applyNumberFormat="1" applyFont="1" applyFill="1" applyBorder="1" applyAlignment="1">
      <alignment horizontal="center" vertical="center" wrapText="1"/>
    </xf>
    <xf numFmtId="49" fontId="4" fillId="0" borderId="4" xfId="0" applyNumberFormat="1" applyFont="1" applyFill="1" applyBorder="1" applyAlignment="1" applyProtection="1">
      <alignment horizontal="left" vertical="center" wrapText="1"/>
    </xf>
    <xf numFmtId="0" fontId="2" fillId="0" borderId="15" xfId="0" applyFont="1" applyFill="1" applyBorder="1" applyAlignment="1">
      <alignment horizontal="center" vertical="top" wrapText="1"/>
    </xf>
    <xf numFmtId="0" fontId="2" fillId="0" borderId="15" xfId="0" applyFont="1" applyFill="1" applyBorder="1" applyAlignment="1">
      <alignment horizontal="center" wrapText="1"/>
    </xf>
    <xf numFmtId="0" fontId="2" fillId="0" borderId="4" xfId="0" applyFont="1" applyFill="1" applyBorder="1" applyAlignment="1">
      <alignment horizontal="center" vertical="top" wrapText="1"/>
    </xf>
    <xf numFmtId="0" fontId="2" fillId="0" borderId="6" xfId="0" applyFont="1" applyFill="1" applyBorder="1" applyAlignment="1">
      <alignment horizontal="center" wrapText="1"/>
    </xf>
    <xf numFmtId="49" fontId="2" fillId="0" borderId="7" xfId="0" applyNumberFormat="1" applyFont="1" applyFill="1" applyBorder="1" applyAlignment="1" applyProtection="1">
      <alignment horizontal="center" wrapText="1"/>
    </xf>
    <xf numFmtId="164" fontId="2" fillId="0" borderId="6" xfId="2" applyFont="1" applyFill="1" applyBorder="1" applyAlignment="1">
      <alignment wrapText="1"/>
    </xf>
    <xf numFmtId="17" fontId="2" fillId="0" borderId="6" xfId="0" applyNumberFormat="1" applyFont="1" applyFill="1" applyBorder="1" applyAlignment="1">
      <alignment horizontal="center" wrapText="1"/>
    </xf>
    <xf numFmtId="49" fontId="2" fillId="0" borderId="7" xfId="0" applyNumberFormat="1" applyFont="1" applyFill="1" applyBorder="1" applyAlignment="1">
      <alignment horizontal="center" wrapText="1"/>
    </xf>
    <xf numFmtId="49" fontId="4" fillId="0" borderId="7" xfId="0" applyNumberFormat="1" applyFont="1" applyFill="1" applyBorder="1" applyAlignment="1" applyProtection="1">
      <alignment horizontal="left" wrapText="1"/>
    </xf>
    <xf numFmtId="49" fontId="4" fillId="0" borderId="7" xfId="0" applyNumberFormat="1" applyFont="1" applyFill="1" applyBorder="1" applyAlignment="1" applyProtection="1">
      <alignment horizontal="center" wrapText="1"/>
    </xf>
    <xf numFmtId="0" fontId="2" fillId="0" borderId="18" xfId="0" applyFont="1" applyFill="1" applyBorder="1" applyAlignment="1">
      <alignment horizontal="center" vertical="top" wrapText="1"/>
    </xf>
    <xf numFmtId="49" fontId="2" fillId="0" borderId="7" xfId="0" applyNumberFormat="1" applyFont="1" applyFill="1" applyBorder="1" applyAlignment="1">
      <alignment horizontal="center" vertical="center" wrapText="1"/>
    </xf>
    <xf numFmtId="49" fontId="2" fillId="0" borderId="4" xfId="0" applyNumberFormat="1"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4" xfId="0" applyFont="1" applyFill="1" applyBorder="1" applyAlignment="1">
      <alignment horizontal="center" vertical="center" wrapText="1"/>
    </xf>
    <xf numFmtId="49" fontId="11" fillId="0" borderId="7" xfId="0" applyNumberFormat="1" applyFont="1" applyFill="1" applyBorder="1" applyAlignment="1">
      <alignment horizontal="center" vertical="center" wrapText="1"/>
    </xf>
    <xf numFmtId="49" fontId="4" fillId="0" borderId="4" xfId="0" applyNumberFormat="1" applyFont="1" applyFill="1" applyBorder="1" applyAlignment="1" applyProtection="1">
      <alignment horizontal="center" vertical="center" wrapText="1"/>
    </xf>
    <xf numFmtId="49" fontId="4" fillId="0" borderId="7" xfId="0" applyNumberFormat="1" applyFont="1" applyFill="1" applyBorder="1" applyAlignment="1" applyProtection="1">
      <alignment horizontal="center" vertical="center" wrapText="1"/>
    </xf>
    <xf numFmtId="164" fontId="2" fillId="0" borderId="7" xfId="2" applyFont="1" applyFill="1" applyBorder="1" applyAlignment="1">
      <alignment horizontal="center" vertical="center" wrapText="1"/>
    </xf>
    <xf numFmtId="0" fontId="2" fillId="0" borderId="6" xfId="0" applyFont="1" applyFill="1" applyBorder="1" applyAlignment="1">
      <alignment horizontal="center" vertical="top" wrapText="1"/>
    </xf>
    <xf numFmtId="0" fontId="2" fillId="0" borderId="2"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15"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11" fillId="0" borderId="2"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2" fontId="2" fillId="0" borderId="6" xfId="0" applyNumberFormat="1" applyFont="1" applyFill="1" applyBorder="1" applyAlignment="1">
      <alignment horizontal="center" vertical="center" wrapText="1"/>
    </xf>
    <xf numFmtId="17" fontId="2" fillId="0" borderId="2"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11" fillId="0" borderId="3" xfId="0" applyNumberFormat="1" applyFont="1" applyFill="1" applyBorder="1" applyAlignment="1">
      <alignment horizontal="center" vertical="center"/>
    </xf>
    <xf numFmtId="0" fontId="12" fillId="0" borderId="5" xfId="0" applyFont="1" applyFill="1" applyBorder="1" applyAlignment="1">
      <alignment horizontal="center" vertical="center" wrapText="1"/>
    </xf>
    <xf numFmtId="49" fontId="2" fillId="0" borderId="7" xfId="0" applyNumberFormat="1"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7" xfId="0"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0" fontId="2" fillId="0" borderId="6" xfId="0"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11"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quotePrefix="1" applyFont="1" applyFill="1" applyBorder="1" applyAlignment="1">
      <alignment horizontal="center" vertical="center" wrapText="1"/>
    </xf>
    <xf numFmtId="49" fontId="4" fillId="2" borderId="2" xfId="0" applyNumberFormat="1" applyFont="1" applyFill="1" applyBorder="1" applyAlignment="1">
      <alignment horizontal="left" vertical="center" wrapText="1"/>
    </xf>
    <xf numFmtId="49" fontId="4" fillId="2" borderId="2" xfId="0" applyNumberFormat="1" applyFont="1" applyFill="1" applyBorder="1" applyAlignment="1">
      <alignment horizontal="center" vertical="center" wrapText="1"/>
    </xf>
    <xf numFmtId="49" fontId="4" fillId="0" borderId="2" xfId="0" applyNumberFormat="1" applyFont="1" applyFill="1" applyBorder="1" applyAlignment="1">
      <alignment horizontal="left" vertical="center" wrapText="1"/>
    </xf>
    <xf numFmtId="49" fontId="4" fillId="0" borderId="2" xfId="0" applyNumberFormat="1" applyFont="1" applyFill="1" applyBorder="1" applyAlignment="1">
      <alignment horizontal="center" vertical="center" wrapText="1"/>
    </xf>
    <xf numFmtId="49" fontId="4" fillId="2" borderId="2" xfId="0" applyNumberFormat="1" applyFont="1" applyFill="1" applyBorder="1" applyAlignment="1">
      <alignment horizontal="right"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xf numFmtId="0" fontId="0" fillId="0" borderId="2" xfId="0" applyFill="1" applyBorder="1" applyAlignment="1"/>
    <xf numFmtId="17" fontId="2" fillId="0" borderId="2" xfId="0" applyNumberFormat="1" applyFont="1" applyFill="1" applyBorder="1" applyAlignment="1">
      <alignment horizontal="center" vertical="center" wrapText="1"/>
    </xf>
    <xf numFmtId="0" fontId="2" fillId="0" borderId="7" xfId="0" applyFont="1" applyFill="1" applyBorder="1" applyAlignment="1">
      <alignment horizontal="center" vertical="center" wrapText="1"/>
    </xf>
    <xf numFmtId="0" fontId="0" fillId="0" borderId="4" xfId="0"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0" fontId="0" fillId="0" borderId="2" xfId="0" applyFill="1" applyBorder="1" applyAlignment="1">
      <alignment horizontal="center" vertical="center"/>
    </xf>
    <xf numFmtId="164" fontId="2" fillId="0" borderId="7" xfId="2" applyFont="1" applyFill="1" applyBorder="1" applyAlignment="1">
      <alignment horizontal="center" vertical="center" wrapText="1"/>
    </xf>
    <xf numFmtId="164" fontId="2" fillId="0" borderId="4" xfId="2" applyFont="1" applyFill="1" applyBorder="1" applyAlignment="1">
      <alignment horizontal="center" vertical="center" wrapText="1"/>
    </xf>
    <xf numFmtId="164" fontId="2" fillId="0" borderId="2" xfId="2" applyFont="1" applyFill="1" applyBorder="1" applyAlignment="1">
      <alignment horizontal="center" vertical="center" wrapText="1"/>
    </xf>
    <xf numFmtId="49" fontId="7" fillId="0" borderId="0" xfId="0" applyNumberFormat="1" applyFont="1" applyFill="1" applyAlignment="1">
      <alignment horizontal="left" vertical="center" wrapText="1"/>
    </xf>
    <xf numFmtId="0" fontId="8" fillId="0" borderId="0" xfId="0" applyFont="1" applyAlignment="1">
      <alignment horizontal="center"/>
    </xf>
    <xf numFmtId="0" fontId="6" fillId="0" borderId="0" xfId="0" applyFont="1" applyAlignment="1"/>
    <xf numFmtId="0" fontId="9" fillId="0" borderId="17" xfId="0" applyFont="1" applyBorder="1" applyAlignment="1">
      <alignment horizontal="center"/>
    </xf>
    <xf numFmtId="0" fontId="6" fillId="0" borderId="17" xfId="0" applyFont="1" applyBorder="1" applyAlignment="1"/>
    <xf numFmtId="49" fontId="11" fillId="0" borderId="6" xfId="0" applyNumberFormat="1" applyFont="1" applyFill="1" applyBorder="1" applyAlignment="1">
      <alignment horizontal="center" vertical="center" wrapText="1"/>
    </xf>
    <xf numFmtId="49" fontId="11" fillId="0" borderId="14" xfId="0" applyNumberFormat="1" applyFont="1" applyFill="1" applyBorder="1" applyAlignment="1">
      <alignment horizontal="center" vertical="center" wrapText="1"/>
    </xf>
    <xf numFmtId="49" fontId="11" fillId="0" borderId="15" xfId="0" applyNumberFormat="1" applyFont="1" applyFill="1" applyBorder="1" applyAlignment="1">
      <alignment horizontal="center" vertical="center" wrapText="1"/>
    </xf>
    <xf numFmtId="49" fontId="11" fillId="0" borderId="5" xfId="0" applyNumberFormat="1" applyFont="1" applyFill="1" applyBorder="1" applyAlignment="1">
      <alignment horizontal="center" vertical="center" wrapText="1"/>
    </xf>
    <xf numFmtId="0" fontId="9" fillId="0" borderId="2" xfId="0" applyFont="1" applyBorder="1" applyAlignment="1">
      <alignment horizontal="left" vertical="center"/>
    </xf>
    <xf numFmtId="0" fontId="6" fillId="0" borderId="2" xfId="0" applyFont="1" applyBorder="1" applyAlignment="1"/>
    <xf numFmtId="49" fontId="2" fillId="0" borderId="1" xfId="0" applyNumberFormat="1" applyFont="1" applyFill="1" applyBorder="1" applyAlignment="1">
      <alignment horizontal="center" vertical="center" wrapText="1"/>
    </xf>
    <xf numFmtId="49" fontId="11" fillId="0" borderId="1" xfId="0" applyNumberFormat="1" applyFont="1" applyFill="1" applyBorder="1" applyAlignment="1">
      <alignment horizontal="center" vertical="center" wrapText="1"/>
    </xf>
    <xf numFmtId="49" fontId="9" fillId="0" borderId="2" xfId="0" applyNumberFormat="1" applyFont="1" applyBorder="1" applyAlignment="1">
      <alignment horizontal="left" vertical="center"/>
    </xf>
    <xf numFmtId="0" fontId="10" fillId="0" borderId="2" xfId="1" applyFont="1" applyBorder="1" applyAlignment="1">
      <alignment horizontal="left"/>
    </xf>
    <xf numFmtId="0" fontId="9" fillId="0" borderId="2" xfId="0" applyFont="1" applyBorder="1" applyAlignment="1">
      <alignment horizontal="left"/>
    </xf>
    <xf numFmtId="49" fontId="11" fillId="0" borderId="5" xfId="0" applyNumberFormat="1" applyFont="1" applyFill="1" applyBorder="1" applyAlignment="1">
      <alignment horizontal="center" vertical="center"/>
    </xf>
    <xf numFmtId="49" fontId="4" fillId="0" borderId="7" xfId="0" applyNumberFormat="1" applyFont="1" applyFill="1" applyBorder="1" applyAlignment="1" applyProtection="1">
      <alignment horizontal="center" vertical="center" wrapText="1"/>
    </xf>
    <xf numFmtId="49" fontId="4" fillId="0" borderId="4" xfId="0" applyNumberFormat="1" applyFont="1" applyFill="1" applyBorder="1" applyAlignment="1" applyProtection="1">
      <alignment horizontal="center" vertical="center" wrapText="1"/>
    </xf>
    <xf numFmtId="49" fontId="11" fillId="0" borderId="5" xfId="0" applyNumberFormat="1" applyFont="1" applyFill="1" applyBorder="1" applyAlignment="1">
      <alignment horizontal="center" wrapText="1"/>
    </xf>
    <xf numFmtId="49" fontId="2" fillId="0" borderId="7" xfId="0" applyNumberFormat="1" applyFont="1" applyFill="1" applyBorder="1" applyAlignment="1">
      <alignment horizontal="center" vertical="center" wrapText="1"/>
    </xf>
    <xf numFmtId="49" fontId="2" fillId="0" borderId="4" xfId="0" applyNumberFormat="1"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15" xfId="0" applyFont="1" applyFill="1" applyBorder="1" applyAlignment="1">
      <alignment horizontal="center" vertical="center" wrapText="1"/>
    </xf>
    <xf numFmtId="2" fontId="2" fillId="0" borderId="6" xfId="0" applyNumberFormat="1" applyFont="1" applyFill="1" applyBorder="1" applyAlignment="1">
      <alignment horizontal="center" vertical="center" wrapText="1"/>
    </xf>
    <xf numFmtId="2" fontId="2" fillId="0" borderId="15" xfId="0" applyNumberFormat="1" applyFont="1" applyFill="1" applyBorder="1" applyAlignment="1">
      <alignment horizontal="center" vertical="center" wrapText="1"/>
    </xf>
    <xf numFmtId="49" fontId="2" fillId="0" borderId="16" xfId="0" applyNumberFormat="1" applyFont="1" applyFill="1" applyBorder="1" applyAlignment="1">
      <alignment horizontal="center" vertical="center" wrapText="1"/>
    </xf>
    <xf numFmtId="0" fontId="5" fillId="0" borderId="2" xfId="0" applyFont="1" applyFill="1" applyBorder="1" applyAlignment="1">
      <alignment horizontal="center" vertical="center" wrapText="1"/>
    </xf>
    <xf numFmtId="49" fontId="11" fillId="0" borderId="2" xfId="0" applyNumberFormat="1" applyFont="1" applyFill="1" applyBorder="1" applyAlignment="1">
      <alignment horizontal="center" vertical="center" wrapText="1"/>
    </xf>
    <xf numFmtId="0" fontId="0" fillId="0" borderId="2" xfId="0" applyFill="1" applyBorder="1" applyAlignment="1">
      <alignment horizontal="center" vertical="center" wrapText="1"/>
    </xf>
    <xf numFmtId="0" fontId="0" fillId="0" borderId="2" xfId="0" applyFill="1" applyBorder="1" applyAlignment="1">
      <alignment wrapText="1"/>
    </xf>
    <xf numFmtId="0" fontId="0" fillId="0" borderId="2" xfId="0" applyFill="1" applyBorder="1" applyAlignment="1">
      <alignment horizontal="center"/>
    </xf>
    <xf numFmtId="0" fontId="11" fillId="0" borderId="6" xfId="0" applyFont="1" applyFill="1" applyBorder="1" applyAlignment="1">
      <alignment horizontal="center" vertical="center" wrapText="1"/>
    </xf>
    <xf numFmtId="0" fontId="11" fillId="0" borderId="14" xfId="0" applyFont="1" applyFill="1" applyBorder="1" applyAlignment="1">
      <alignment horizontal="center" vertical="center" wrapText="1"/>
    </xf>
    <xf numFmtId="0" fontId="11" fillId="0" borderId="15" xfId="0" applyFont="1" applyFill="1" applyBorder="1" applyAlignment="1">
      <alignment horizontal="center" vertical="center" wrapText="1"/>
    </xf>
    <xf numFmtId="0" fontId="2" fillId="0" borderId="18" xfId="0" applyFont="1" applyFill="1" applyBorder="1" applyAlignment="1">
      <alignment horizontal="center" vertical="center" wrapText="1"/>
    </xf>
    <xf numFmtId="0" fontId="2" fillId="0" borderId="19" xfId="0" applyFont="1" applyFill="1" applyBorder="1" applyAlignment="1">
      <alignment horizontal="center" vertical="center" wrapText="1"/>
    </xf>
    <xf numFmtId="0" fontId="2" fillId="0" borderId="4" xfId="0" applyFont="1" applyFill="1" applyBorder="1" applyAlignment="1">
      <alignment horizontal="center" vertical="center" wrapText="1"/>
    </xf>
    <xf numFmtId="49" fontId="4" fillId="0" borderId="20" xfId="0" applyNumberFormat="1" applyFont="1" applyFill="1" applyBorder="1" applyAlignment="1" applyProtection="1">
      <alignment horizontal="center" vertical="center" wrapText="1"/>
    </xf>
    <xf numFmtId="49" fontId="4" fillId="0" borderId="21" xfId="0" applyNumberFormat="1" applyFont="1" applyFill="1" applyBorder="1" applyAlignment="1" applyProtection="1">
      <alignment horizontal="center" vertical="center" wrapText="1"/>
    </xf>
    <xf numFmtId="49" fontId="2" fillId="0" borderId="22" xfId="0" applyNumberFormat="1" applyFont="1" applyFill="1" applyBorder="1" applyAlignment="1">
      <alignment horizontal="center" vertical="center" wrapText="1"/>
    </xf>
    <xf numFmtId="49" fontId="2" fillId="0" borderId="23" xfId="0" applyNumberFormat="1"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6" xfId="0" applyFont="1" applyFill="1" applyBorder="1" applyAlignment="1">
      <alignment horizontal="center" vertical="top" wrapText="1"/>
    </xf>
    <xf numFmtId="0" fontId="0" fillId="0" borderId="15" xfId="0" applyFill="1" applyBorder="1" applyAlignment="1">
      <alignment horizontal="center" vertical="top" wrapText="1"/>
    </xf>
    <xf numFmtId="49" fontId="2" fillId="0" borderId="7" xfId="0" applyNumberFormat="1" applyFont="1" applyFill="1" applyBorder="1" applyAlignment="1"/>
    <xf numFmtId="0" fontId="0" fillId="0" borderId="4" xfId="0" applyFill="1" applyBorder="1" applyAlignment="1"/>
    <xf numFmtId="17" fontId="2" fillId="0" borderId="7" xfId="0" applyNumberFormat="1" applyFont="1" applyFill="1" applyBorder="1" applyAlignment="1">
      <alignment horizontal="center" vertical="center" wrapText="1"/>
    </xf>
    <xf numFmtId="49" fontId="11" fillId="0" borderId="7" xfId="0" applyNumberFormat="1" applyFont="1" applyFill="1" applyBorder="1" applyAlignment="1">
      <alignment horizontal="center" vertical="center"/>
    </xf>
    <xf numFmtId="49" fontId="11" fillId="0" borderId="4" xfId="0" applyNumberFormat="1" applyFont="1" applyFill="1" applyBorder="1" applyAlignment="1">
      <alignment horizontal="center" vertical="center"/>
    </xf>
    <xf numFmtId="49" fontId="11" fillId="0" borderId="7" xfId="0" applyNumberFormat="1" applyFont="1" applyFill="1" applyBorder="1" applyAlignment="1">
      <alignment horizontal="center" vertical="center" wrapText="1"/>
    </xf>
    <xf numFmtId="49" fontId="11" fillId="0" borderId="4" xfId="0" applyNumberFormat="1" applyFont="1" applyFill="1" applyBorder="1" applyAlignment="1">
      <alignment horizontal="center" vertical="center" wrapText="1"/>
    </xf>
    <xf numFmtId="49" fontId="4" fillId="0" borderId="27" xfId="0" applyNumberFormat="1" applyFont="1" applyFill="1" applyBorder="1" applyAlignment="1" applyProtection="1">
      <alignment horizontal="center" vertical="center" wrapText="1"/>
    </xf>
    <xf numFmtId="49" fontId="4" fillId="0" borderId="28" xfId="0" applyNumberFormat="1" applyFont="1" applyFill="1" applyBorder="1" applyAlignment="1" applyProtection="1">
      <alignment horizontal="center" vertical="center" wrapText="1"/>
    </xf>
    <xf numFmtId="49" fontId="2" fillId="0" borderId="7" xfId="0" applyNumberFormat="1" applyFont="1" applyFill="1" applyBorder="1" applyAlignment="1">
      <alignment horizontal="center"/>
    </xf>
    <xf numFmtId="49" fontId="2" fillId="0" borderId="4" xfId="0" applyNumberFormat="1" applyFont="1" applyFill="1" applyBorder="1" applyAlignment="1">
      <alignment horizontal="center"/>
    </xf>
    <xf numFmtId="0" fontId="2" fillId="0" borderId="29" xfId="0" applyFont="1" applyFill="1" applyBorder="1" applyAlignment="1">
      <alignment horizontal="center" vertical="center" wrapText="1"/>
    </xf>
    <xf numFmtId="0" fontId="2" fillId="0" borderId="0" xfId="0" applyFont="1" applyFill="1" applyBorder="1" applyAlignment="1">
      <alignment horizontal="center" vertical="center" wrapText="1"/>
    </xf>
    <xf numFmtId="49" fontId="2" fillId="0" borderId="2" xfId="0" applyNumberFormat="1" applyFont="1" applyFill="1" applyBorder="1" applyAlignment="1">
      <alignment horizontal="center"/>
    </xf>
  </cellXfs>
  <cellStyles count="3">
    <cellStyle name="Гиперссылка" xfId="1" builtinId="8"/>
    <cellStyle name="Обычный" xfId="0" builtinId="0"/>
    <cellStyle name="Финансовый" xfId="2" builtinId="3"/>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3333"/>
      <rgbColor rgb="00666699"/>
      <rgbColor rgb="00969696"/>
      <rgbColor rgb="00003366"/>
      <rgbColor rgb="00339966"/>
      <rgbColor rgb="00003300"/>
      <rgbColor rgb="00333300"/>
      <rgbColor rgb="00993300"/>
      <rgbColor rgb="00993366"/>
      <rgbColor rgb="00333399"/>
      <rgbColor rgb="00313739"/>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zakup@tce.crimea.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350"/>
  <sheetViews>
    <sheetView tabSelected="1" topLeftCell="A346" zoomScaleNormal="100" workbookViewId="0">
      <selection activeCell="A351" sqref="A351"/>
    </sheetView>
  </sheetViews>
  <sheetFormatPr defaultColWidth="17.28515625" defaultRowHeight="11.25" x14ac:dyDescent="0.2"/>
  <cols>
    <col min="1" max="1" width="5.85546875" style="3" customWidth="1"/>
    <col min="2" max="2" width="9.42578125" style="3" customWidth="1"/>
    <col min="3" max="3" width="10.85546875" style="3" customWidth="1"/>
    <col min="4" max="4" width="7.5703125" style="3" customWidth="1"/>
    <col min="5" max="5" width="38.28515625" style="3" customWidth="1"/>
    <col min="6" max="6" width="18.140625" style="7" customWidth="1"/>
    <col min="7" max="7" width="6.5703125" style="5" customWidth="1"/>
    <col min="8" max="8" width="21.28515625" style="3" customWidth="1"/>
    <col min="9" max="9" width="18.85546875" style="3" customWidth="1"/>
    <col min="10" max="10" width="13.140625" style="3" customWidth="1"/>
    <col min="11" max="11" width="13.28515625" style="3" customWidth="1"/>
    <col min="12" max="12" width="20.140625" style="3" customWidth="1"/>
    <col min="13" max="13" width="10.42578125" style="3" customWidth="1"/>
    <col min="14" max="14" width="9.140625" style="3" customWidth="1"/>
    <col min="15" max="15" width="9.5703125" style="3" customWidth="1"/>
    <col min="16" max="16" width="29.28515625" style="3" customWidth="1"/>
    <col min="17" max="17" width="8.7109375" style="3" customWidth="1"/>
    <col min="18" max="18" width="10.28515625" style="3" customWidth="1"/>
    <col min="19" max="19" width="9.28515625" style="3" customWidth="1"/>
    <col min="20" max="20" width="13.85546875" style="3" customWidth="1"/>
    <col min="21" max="21" width="13.7109375" style="3" customWidth="1"/>
    <col min="22" max="22" width="9.7109375" style="3" customWidth="1"/>
    <col min="23" max="23" width="9.42578125" style="3" customWidth="1"/>
    <col min="24" max="24" width="12.5703125" style="3" customWidth="1"/>
    <col min="25" max="25" width="12.140625" style="3" customWidth="1"/>
    <col min="26" max="26" width="12.7109375" style="3" customWidth="1"/>
    <col min="27" max="16384" width="17.28515625" style="3"/>
  </cols>
  <sheetData>
    <row r="1" spans="1:26" s="1" customFormat="1" ht="57" customHeight="1" x14ac:dyDescent="0.25">
      <c r="F1" s="6"/>
      <c r="G1" s="2"/>
      <c r="H1" s="3"/>
      <c r="I1" s="3"/>
      <c r="V1" s="206" t="s">
        <v>1287</v>
      </c>
      <c r="W1" s="206"/>
      <c r="X1" s="206"/>
      <c r="Y1" s="206"/>
      <c r="Z1" s="206"/>
    </row>
    <row r="2" spans="1:26" s="1" customFormat="1" ht="80.25" customHeight="1" x14ac:dyDescent="0.25">
      <c r="F2" s="6"/>
      <c r="G2" s="2"/>
      <c r="H2" s="3"/>
      <c r="I2" s="3"/>
      <c r="V2" s="206"/>
      <c r="W2" s="206"/>
      <c r="X2" s="206"/>
      <c r="Y2" s="206"/>
      <c r="Z2" s="206"/>
    </row>
    <row r="3" spans="1:26" s="4" customFormat="1" ht="15.75" x14ac:dyDescent="0.25">
      <c r="A3" s="207" t="s">
        <v>410</v>
      </c>
      <c r="B3" s="207"/>
      <c r="C3" s="207"/>
      <c r="D3" s="207"/>
      <c r="E3" s="207"/>
      <c r="F3" s="207"/>
      <c r="G3" s="207"/>
      <c r="H3" s="207"/>
      <c r="I3" s="207"/>
      <c r="J3" s="207"/>
      <c r="K3" s="207"/>
      <c r="L3" s="207"/>
      <c r="M3" s="207"/>
      <c r="N3" s="207"/>
      <c r="O3" s="207"/>
      <c r="P3" s="207"/>
      <c r="Q3" s="207"/>
      <c r="R3" s="207"/>
      <c r="S3" s="208"/>
      <c r="T3" s="208"/>
      <c r="U3" s="208"/>
      <c r="V3" s="208"/>
      <c r="W3" s="208"/>
      <c r="X3" s="208"/>
      <c r="Y3" s="208"/>
      <c r="Z3" s="208"/>
    </row>
    <row r="4" spans="1:26" s="4" customFormat="1" ht="15.75" x14ac:dyDescent="0.25">
      <c r="A4" s="209"/>
      <c r="B4" s="209"/>
      <c r="C4" s="209"/>
      <c r="D4" s="209"/>
      <c r="E4" s="209"/>
      <c r="F4" s="209"/>
      <c r="G4" s="209"/>
      <c r="H4" s="209"/>
      <c r="I4" s="209"/>
      <c r="J4" s="209"/>
      <c r="K4" s="209"/>
      <c r="L4" s="209"/>
      <c r="M4" s="209"/>
      <c r="N4" s="209"/>
      <c r="O4" s="209"/>
      <c r="P4" s="209"/>
      <c r="Q4" s="209"/>
      <c r="R4" s="209"/>
      <c r="S4" s="210"/>
      <c r="T4" s="210"/>
      <c r="U4" s="210"/>
      <c r="V4" s="210"/>
      <c r="W4" s="210"/>
      <c r="X4" s="210"/>
      <c r="Y4" s="210"/>
      <c r="Z4" s="210"/>
    </row>
    <row r="5" spans="1:26" s="4" customFormat="1" ht="15.75" x14ac:dyDescent="0.25">
      <c r="A5" s="215" t="s">
        <v>34</v>
      </c>
      <c r="B5" s="215"/>
      <c r="C5" s="215"/>
      <c r="D5" s="215"/>
      <c r="E5" s="215"/>
      <c r="F5" s="215" t="s">
        <v>35</v>
      </c>
      <c r="G5" s="215"/>
      <c r="H5" s="215"/>
      <c r="I5" s="215"/>
      <c r="J5" s="215"/>
      <c r="K5" s="215"/>
      <c r="L5" s="215"/>
      <c r="M5" s="215"/>
      <c r="N5" s="215"/>
      <c r="O5" s="215"/>
      <c r="P5" s="215"/>
      <c r="Q5" s="215"/>
      <c r="R5" s="215"/>
      <c r="S5" s="216"/>
      <c r="T5" s="216"/>
      <c r="U5" s="216"/>
      <c r="V5" s="216"/>
      <c r="W5" s="216"/>
      <c r="X5" s="216"/>
      <c r="Y5" s="216"/>
      <c r="Z5" s="216"/>
    </row>
    <row r="6" spans="1:26" s="4" customFormat="1" ht="15.75" x14ac:dyDescent="0.25">
      <c r="A6" s="215" t="s">
        <v>36</v>
      </c>
      <c r="B6" s="215"/>
      <c r="C6" s="215"/>
      <c r="D6" s="215"/>
      <c r="E6" s="215"/>
      <c r="F6" s="215" t="s">
        <v>37</v>
      </c>
      <c r="G6" s="215"/>
      <c r="H6" s="215"/>
      <c r="I6" s="215"/>
      <c r="J6" s="215"/>
      <c r="K6" s="215"/>
      <c r="L6" s="215"/>
      <c r="M6" s="215"/>
      <c r="N6" s="215"/>
      <c r="O6" s="215"/>
      <c r="P6" s="215"/>
      <c r="Q6" s="215"/>
      <c r="R6" s="215"/>
      <c r="S6" s="216"/>
      <c r="T6" s="216"/>
      <c r="U6" s="216"/>
      <c r="V6" s="216"/>
      <c r="W6" s="216"/>
      <c r="X6" s="216"/>
      <c r="Y6" s="216"/>
      <c r="Z6" s="216"/>
    </row>
    <row r="7" spans="1:26" s="4" customFormat="1" ht="15.75" x14ac:dyDescent="0.25">
      <c r="A7" s="215" t="s">
        <v>38</v>
      </c>
      <c r="B7" s="215"/>
      <c r="C7" s="215"/>
      <c r="D7" s="215"/>
      <c r="E7" s="215"/>
      <c r="F7" s="219" t="s">
        <v>63</v>
      </c>
      <c r="G7" s="219"/>
      <c r="H7" s="219"/>
      <c r="I7" s="219"/>
      <c r="J7" s="219"/>
      <c r="K7" s="219"/>
      <c r="L7" s="219"/>
      <c r="M7" s="219"/>
      <c r="N7" s="219"/>
      <c r="O7" s="219"/>
      <c r="P7" s="219"/>
      <c r="Q7" s="219"/>
      <c r="R7" s="219"/>
      <c r="S7" s="216"/>
      <c r="T7" s="216"/>
      <c r="U7" s="216"/>
      <c r="V7" s="216"/>
      <c r="W7" s="216"/>
      <c r="X7" s="216"/>
      <c r="Y7" s="216"/>
      <c r="Z7" s="216"/>
    </row>
    <row r="8" spans="1:26" s="4" customFormat="1" ht="15.75" x14ac:dyDescent="0.25">
      <c r="A8" s="215" t="s">
        <v>39</v>
      </c>
      <c r="B8" s="215"/>
      <c r="C8" s="215"/>
      <c r="D8" s="215"/>
      <c r="E8" s="215"/>
      <c r="F8" s="220" t="s">
        <v>70</v>
      </c>
      <c r="G8" s="221"/>
      <c r="H8" s="221"/>
      <c r="I8" s="221"/>
      <c r="J8" s="221"/>
      <c r="K8" s="221"/>
      <c r="L8" s="221"/>
      <c r="M8" s="221"/>
      <c r="N8" s="221"/>
      <c r="O8" s="221"/>
      <c r="P8" s="221"/>
      <c r="Q8" s="221"/>
      <c r="R8" s="221"/>
      <c r="S8" s="216"/>
      <c r="T8" s="216"/>
      <c r="U8" s="216"/>
      <c r="V8" s="216"/>
      <c r="W8" s="216"/>
      <c r="X8" s="216"/>
      <c r="Y8" s="216"/>
      <c r="Z8" s="216"/>
    </row>
    <row r="9" spans="1:26" s="4" customFormat="1" ht="15.75" x14ac:dyDescent="0.25">
      <c r="A9" s="215" t="s">
        <v>40</v>
      </c>
      <c r="B9" s="215"/>
      <c r="C9" s="215"/>
      <c r="D9" s="215"/>
      <c r="E9" s="215"/>
      <c r="F9" s="215">
        <v>9102028499</v>
      </c>
      <c r="G9" s="215"/>
      <c r="H9" s="215"/>
      <c r="I9" s="215"/>
      <c r="J9" s="215"/>
      <c r="K9" s="215"/>
      <c r="L9" s="215"/>
      <c r="M9" s="215"/>
      <c r="N9" s="215"/>
      <c r="O9" s="215"/>
      <c r="P9" s="215"/>
      <c r="Q9" s="215"/>
      <c r="R9" s="215"/>
      <c r="S9" s="216"/>
      <c r="T9" s="216"/>
      <c r="U9" s="216"/>
      <c r="V9" s="216"/>
      <c r="W9" s="216"/>
      <c r="X9" s="216"/>
      <c r="Y9" s="216"/>
      <c r="Z9" s="216"/>
    </row>
    <row r="10" spans="1:26" s="4" customFormat="1" ht="15.75" x14ac:dyDescent="0.25">
      <c r="A10" s="215" t="s">
        <v>41</v>
      </c>
      <c r="B10" s="215"/>
      <c r="C10" s="215"/>
      <c r="D10" s="215"/>
      <c r="E10" s="215"/>
      <c r="F10" s="215">
        <v>910201001</v>
      </c>
      <c r="G10" s="215"/>
      <c r="H10" s="215"/>
      <c r="I10" s="215"/>
      <c r="J10" s="215"/>
      <c r="K10" s="215"/>
      <c r="L10" s="215"/>
      <c r="M10" s="215"/>
      <c r="N10" s="215"/>
      <c r="O10" s="215"/>
      <c r="P10" s="215"/>
      <c r="Q10" s="215"/>
      <c r="R10" s="215"/>
      <c r="S10" s="216"/>
      <c r="T10" s="216"/>
      <c r="U10" s="216"/>
      <c r="V10" s="216"/>
      <c r="W10" s="216"/>
      <c r="X10" s="216"/>
      <c r="Y10" s="216"/>
      <c r="Z10" s="216"/>
    </row>
    <row r="11" spans="1:26" s="4" customFormat="1" ht="15.75" x14ac:dyDescent="0.25">
      <c r="A11" s="215" t="s">
        <v>42</v>
      </c>
      <c r="B11" s="215"/>
      <c r="C11" s="215"/>
      <c r="D11" s="215"/>
      <c r="E11" s="215"/>
      <c r="F11" s="215">
        <v>35000000000</v>
      </c>
      <c r="G11" s="215"/>
      <c r="H11" s="215"/>
      <c r="I11" s="215"/>
      <c r="J11" s="215"/>
      <c r="K11" s="215"/>
      <c r="L11" s="215"/>
      <c r="M11" s="215"/>
      <c r="N11" s="215"/>
      <c r="O11" s="215"/>
      <c r="P11" s="215"/>
      <c r="Q11" s="215"/>
      <c r="R11" s="215"/>
      <c r="S11" s="216"/>
      <c r="T11" s="216"/>
      <c r="U11" s="216"/>
      <c r="V11" s="216"/>
      <c r="W11" s="216"/>
      <c r="X11" s="216"/>
      <c r="Y11" s="216"/>
      <c r="Z11" s="216"/>
    </row>
    <row r="13" spans="1:26" ht="12.75" customHeight="1" x14ac:dyDescent="0.2">
      <c r="A13" s="214" t="s">
        <v>0</v>
      </c>
      <c r="B13" s="214" t="s">
        <v>1</v>
      </c>
      <c r="C13" s="214" t="s">
        <v>2</v>
      </c>
      <c r="D13" s="238" t="s">
        <v>129</v>
      </c>
      <c r="E13" s="222" t="s">
        <v>3</v>
      </c>
      <c r="F13" s="222"/>
      <c r="G13" s="222"/>
      <c r="H13" s="222"/>
      <c r="I13" s="222"/>
      <c r="J13" s="222"/>
      <c r="K13" s="222"/>
      <c r="L13" s="222"/>
      <c r="M13" s="222"/>
      <c r="N13" s="222"/>
      <c r="O13" s="222"/>
      <c r="P13" s="214" t="s">
        <v>4</v>
      </c>
      <c r="Q13" s="214" t="s">
        <v>5</v>
      </c>
      <c r="R13" s="214"/>
      <c r="S13" s="214"/>
      <c r="T13" s="214"/>
      <c r="U13" s="214"/>
      <c r="V13" s="214" t="s">
        <v>14</v>
      </c>
      <c r="W13" s="211" t="s">
        <v>15</v>
      </c>
      <c r="X13" s="211" t="s">
        <v>16</v>
      </c>
      <c r="Y13" s="211" t="s">
        <v>17</v>
      </c>
      <c r="Z13" s="211" t="s">
        <v>18</v>
      </c>
    </row>
    <row r="14" spans="1:26" ht="15" customHeight="1" x14ac:dyDescent="0.2">
      <c r="A14" s="214"/>
      <c r="B14" s="214"/>
      <c r="C14" s="214"/>
      <c r="D14" s="239"/>
      <c r="E14" s="214"/>
      <c r="F14" s="222"/>
      <c r="G14" s="222"/>
      <c r="H14" s="222"/>
      <c r="I14" s="222"/>
      <c r="J14" s="222"/>
      <c r="K14" s="222"/>
      <c r="L14" s="222"/>
      <c r="M14" s="222"/>
      <c r="N14" s="222"/>
      <c r="O14" s="222"/>
      <c r="P14" s="214"/>
      <c r="Q14" s="214"/>
      <c r="R14" s="214"/>
      <c r="S14" s="214"/>
      <c r="T14" s="214"/>
      <c r="U14" s="214"/>
      <c r="V14" s="214"/>
      <c r="W14" s="212"/>
      <c r="X14" s="212"/>
      <c r="Y14" s="212"/>
      <c r="Z14" s="212"/>
    </row>
    <row r="15" spans="1:26" ht="15" customHeight="1" x14ac:dyDescent="0.2">
      <c r="A15" s="214"/>
      <c r="B15" s="214"/>
      <c r="C15" s="214"/>
      <c r="D15" s="239"/>
      <c r="E15" s="222" t="s">
        <v>20</v>
      </c>
      <c r="F15" s="214" t="s">
        <v>21</v>
      </c>
      <c r="G15" s="214" t="s">
        <v>22</v>
      </c>
      <c r="H15" s="214"/>
      <c r="I15" s="214" t="s">
        <v>25</v>
      </c>
      <c r="J15" s="225" t="s">
        <v>28</v>
      </c>
      <c r="K15" s="225"/>
      <c r="L15" s="214" t="s">
        <v>140</v>
      </c>
      <c r="M15" s="211" t="s">
        <v>139</v>
      </c>
      <c r="N15" s="214" t="s">
        <v>6</v>
      </c>
      <c r="O15" s="214"/>
      <c r="P15" s="214"/>
      <c r="Q15" s="214"/>
      <c r="R15" s="214" t="s">
        <v>19</v>
      </c>
      <c r="S15" s="232" t="s">
        <v>60</v>
      </c>
      <c r="T15" s="232" t="s">
        <v>7</v>
      </c>
      <c r="U15" s="217" t="s">
        <v>8</v>
      </c>
      <c r="V15" s="214"/>
      <c r="W15" s="212"/>
      <c r="X15" s="212"/>
      <c r="Y15" s="212"/>
      <c r="Z15" s="212"/>
    </row>
    <row r="16" spans="1:26" ht="15" customHeight="1" x14ac:dyDescent="0.2">
      <c r="A16" s="214"/>
      <c r="B16" s="214"/>
      <c r="C16" s="214"/>
      <c r="D16" s="239"/>
      <c r="E16" s="214"/>
      <c r="F16" s="214"/>
      <c r="G16" s="214"/>
      <c r="H16" s="214"/>
      <c r="I16" s="214"/>
      <c r="J16" s="225"/>
      <c r="K16" s="225"/>
      <c r="L16" s="214"/>
      <c r="M16" s="212"/>
      <c r="N16" s="214"/>
      <c r="O16" s="214"/>
      <c r="P16" s="214"/>
      <c r="Q16" s="214"/>
      <c r="R16" s="214"/>
      <c r="S16" s="232"/>
      <c r="T16" s="232"/>
      <c r="U16" s="218"/>
      <c r="V16" s="214"/>
      <c r="W16" s="212"/>
      <c r="X16" s="212"/>
      <c r="Y16" s="212"/>
      <c r="Z16" s="212"/>
    </row>
    <row r="17" spans="1:26" ht="15" customHeight="1" x14ac:dyDescent="0.2">
      <c r="A17" s="214"/>
      <c r="B17" s="214"/>
      <c r="C17" s="214"/>
      <c r="D17" s="239"/>
      <c r="E17" s="214"/>
      <c r="F17" s="214"/>
      <c r="G17" s="214" t="s">
        <v>23</v>
      </c>
      <c r="H17" s="214" t="s">
        <v>24</v>
      </c>
      <c r="I17" s="214"/>
      <c r="J17" s="222" t="s">
        <v>27</v>
      </c>
      <c r="K17" s="222" t="s">
        <v>24</v>
      </c>
      <c r="L17" s="214"/>
      <c r="M17" s="212"/>
      <c r="N17" s="214" t="s">
        <v>87</v>
      </c>
      <c r="O17" s="214" t="s">
        <v>26</v>
      </c>
      <c r="P17" s="214"/>
      <c r="Q17" s="214"/>
      <c r="R17" s="214"/>
      <c r="S17" s="232"/>
      <c r="T17" s="232"/>
      <c r="U17" s="218"/>
      <c r="V17" s="214"/>
      <c r="W17" s="212"/>
      <c r="X17" s="212"/>
      <c r="Y17" s="212"/>
      <c r="Z17" s="212"/>
    </row>
    <row r="18" spans="1:26" ht="15" customHeight="1" x14ac:dyDescent="0.2">
      <c r="A18" s="214"/>
      <c r="B18" s="214"/>
      <c r="C18" s="214"/>
      <c r="D18" s="239"/>
      <c r="E18" s="214"/>
      <c r="F18" s="214"/>
      <c r="G18" s="214"/>
      <c r="H18" s="214"/>
      <c r="I18" s="214"/>
      <c r="J18" s="214"/>
      <c r="K18" s="214"/>
      <c r="L18" s="214"/>
      <c r="M18" s="212"/>
      <c r="N18" s="214"/>
      <c r="O18" s="214"/>
      <c r="P18" s="214"/>
      <c r="Q18" s="214"/>
      <c r="R18" s="214"/>
      <c r="S18" s="232"/>
      <c r="T18" s="232"/>
      <c r="U18" s="218"/>
      <c r="V18" s="214"/>
      <c r="W18" s="212"/>
      <c r="X18" s="212"/>
      <c r="Y18" s="212"/>
      <c r="Z18" s="212"/>
    </row>
    <row r="19" spans="1:26" ht="15" customHeight="1" x14ac:dyDescent="0.2">
      <c r="A19" s="214"/>
      <c r="B19" s="214"/>
      <c r="C19" s="214"/>
      <c r="D19" s="239"/>
      <c r="E19" s="214"/>
      <c r="F19" s="214"/>
      <c r="G19" s="214"/>
      <c r="H19" s="214"/>
      <c r="I19" s="214"/>
      <c r="J19" s="214"/>
      <c r="K19" s="214"/>
      <c r="L19" s="214"/>
      <c r="M19" s="212"/>
      <c r="N19" s="214"/>
      <c r="O19" s="214"/>
      <c r="P19" s="214"/>
      <c r="Q19" s="214"/>
      <c r="R19" s="214"/>
      <c r="S19" s="232"/>
      <c r="T19" s="232"/>
      <c r="U19" s="218"/>
      <c r="V19" s="214"/>
      <c r="W19" s="212"/>
      <c r="X19" s="212"/>
      <c r="Y19" s="212"/>
      <c r="Z19" s="212"/>
    </row>
    <row r="20" spans="1:26" ht="93" customHeight="1" x14ac:dyDescent="0.2">
      <c r="A20" s="214"/>
      <c r="B20" s="214"/>
      <c r="C20" s="214"/>
      <c r="D20" s="240"/>
      <c r="E20" s="214"/>
      <c r="F20" s="214"/>
      <c r="G20" s="214"/>
      <c r="H20" s="214"/>
      <c r="I20" s="214"/>
      <c r="J20" s="214"/>
      <c r="K20" s="214"/>
      <c r="L20" s="214"/>
      <c r="M20" s="213"/>
      <c r="N20" s="214"/>
      <c r="O20" s="214"/>
      <c r="P20" s="214"/>
      <c r="Q20" s="214"/>
      <c r="R20" s="214"/>
      <c r="S20" s="232"/>
      <c r="T20" s="232"/>
      <c r="U20" s="218"/>
      <c r="V20" s="214"/>
      <c r="W20" s="213"/>
      <c r="X20" s="213"/>
      <c r="Y20" s="213"/>
      <c r="Z20" s="213"/>
    </row>
    <row r="21" spans="1:26" ht="12.75" customHeight="1" x14ac:dyDescent="0.2">
      <c r="A21" s="97" t="s">
        <v>9</v>
      </c>
      <c r="B21" s="97">
        <v>2</v>
      </c>
      <c r="C21" s="97">
        <v>3</v>
      </c>
      <c r="D21" s="97" t="s">
        <v>43</v>
      </c>
      <c r="E21" s="97" t="s">
        <v>44</v>
      </c>
      <c r="F21" s="97" t="s">
        <v>45</v>
      </c>
      <c r="G21" s="97" t="s">
        <v>46</v>
      </c>
      <c r="H21" s="97" t="s">
        <v>47</v>
      </c>
      <c r="I21" s="97" t="s">
        <v>48</v>
      </c>
      <c r="J21" s="97" t="s">
        <v>49</v>
      </c>
      <c r="K21" s="97" t="s">
        <v>50</v>
      </c>
      <c r="L21" s="97" t="s">
        <v>51</v>
      </c>
      <c r="M21" s="97" t="s">
        <v>52</v>
      </c>
      <c r="N21" s="97" t="s">
        <v>54</v>
      </c>
      <c r="O21" s="97" t="s">
        <v>77</v>
      </c>
      <c r="P21" s="97" t="s">
        <v>81</v>
      </c>
      <c r="Q21" s="97" t="s">
        <v>82</v>
      </c>
      <c r="R21" s="97" t="s">
        <v>83</v>
      </c>
      <c r="S21" s="97" t="s">
        <v>10</v>
      </c>
      <c r="T21" s="97" t="s">
        <v>11</v>
      </c>
      <c r="U21" s="97" t="s">
        <v>12</v>
      </c>
      <c r="V21" s="97" t="s">
        <v>84</v>
      </c>
      <c r="W21" s="97" t="s">
        <v>85</v>
      </c>
      <c r="X21" s="97" t="s">
        <v>13</v>
      </c>
      <c r="Y21" s="97" t="s">
        <v>86</v>
      </c>
      <c r="Z21" s="97" t="s">
        <v>80</v>
      </c>
    </row>
    <row r="22" spans="1:26" s="16" customFormat="1" ht="67.5" x14ac:dyDescent="0.2">
      <c r="A22" s="87" t="s">
        <v>9</v>
      </c>
      <c r="B22" s="41" t="s">
        <v>184</v>
      </c>
      <c r="C22" s="84" t="s">
        <v>110</v>
      </c>
      <c r="D22" s="84" t="s">
        <v>133</v>
      </c>
      <c r="E22" s="84" t="s">
        <v>185</v>
      </c>
      <c r="F22" s="87" t="s">
        <v>174</v>
      </c>
      <c r="G22" s="87" t="s">
        <v>159</v>
      </c>
      <c r="H22" s="84" t="s">
        <v>102</v>
      </c>
      <c r="I22" s="84" t="s">
        <v>186</v>
      </c>
      <c r="J22" s="87" t="s">
        <v>31</v>
      </c>
      <c r="K22" s="87" t="s">
        <v>55</v>
      </c>
      <c r="L22" s="13" t="s">
        <v>377</v>
      </c>
      <c r="M22" s="84" t="s">
        <v>141</v>
      </c>
      <c r="N22" s="84" t="str">
        <f>"02.2022"</f>
        <v>02.2022</v>
      </c>
      <c r="O22" s="84">
        <v>1.2022999999999999</v>
      </c>
      <c r="P22" s="28" t="s">
        <v>56</v>
      </c>
      <c r="Q22" s="84" t="s">
        <v>76</v>
      </c>
      <c r="R22" s="90" t="s">
        <v>32</v>
      </c>
      <c r="S22" s="84" t="s">
        <v>76</v>
      </c>
      <c r="T22" s="90" t="s">
        <v>59</v>
      </c>
      <c r="U22" s="90" t="s">
        <v>33</v>
      </c>
      <c r="V22" s="75" t="s">
        <v>79</v>
      </c>
      <c r="W22" s="15"/>
      <c r="X22" s="15"/>
      <c r="Y22" s="15"/>
      <c r="Z22" s="15"/>
    </row>
    <row r="23" spans="1:26" s="16" customFormat="1" ht="196.5" customHeight="1" x14ac:dyDescent="0.2">
      <c r="A23" s="8">
        <v>2</v>
      </c>
      <c r="B23" s="84" t="s">
        <v>334</v>
      </c>
      <c r="C23" s="84" t="s">
        <v>333</v>
      </c>
      <c r="D23" s="8" t="s">
        <v>132</v>
      </c>
      <c r="E23" s="8" t="s">
        <v>187</v>
      </c>
      <c r="F23" s="87" t="s">
        <v>174</v>
      </c>
      <c r="G23" s="84" t="s">
        <v>332</v>
      </c>
      <c r="H23" s="84" t="s">
        <v>331</v>
      </c>
      <c r="I23" s="8" t="s">
        <v>188</v>
      </c>
      <c r="J23" s="87" t="s">
        <v>31</v>
      </c>
      <c r="K23" s="87" t="s">
        <v>55</v>
      </c>
      <c r="L23" s="8" t="s">
        <v>378</v>
      </c>
      <c r="M23" s="8" t="s">
        <v>141</v>
      </c>
      <c r="N23" s="84" t="str">
        <f>"02.2022"</f>
        <v>02.2022</v>
      </c>
      <c r="O23" s="42">
        <v>44957</v>
      </c>
      <c r="P23" s="18" t="s">
        <v>56</v>
      </c>
      <c r="Q23" s="28" t="s">
        <v>76</v>
      </c>
      <c r="R23" s="90" t="s">
        <v>32</v>
      </c>
      <c r="S23" s="84" t="s">
        <v>76</v>
      </c>
      <c r="T23" s="90" t="s">
        <v>76</v>
      </c>
      <c r="U23" s="90" t="s">
        <v>33</v>
      </c>
      <c r="V23" s="75" t="s">
        <v>79</v>
      </c>
      <c r="W23" s="15"/>
      <c r="X23" s="15"/>
      <c r="Y23" s="15"/>
      <c r="Z23" s="15"/>
    </row>
    <row r="24" spans="1:26" s="16" customFormat="1" ht="75.75" customHeight="1" x14ac:dyDescent="0.2">
      <c r="A24" s="84">
        <v>3</v>
      </c>
      <c r="B24" s="13" t="s">
        <v>260</v>
      </c>
      <c r="C24" s="84" t="s">
        <v>261</v>
      </c>
      <c r="D24" s="84" t="s">
        <v>135</v>
      </c>
      <c r="E24" s="84" t="s">
        <v>262</v>
      </c>
      <c r="F24" s="87" t="s">
        <v>92</v>
      </c>
      <c r="G24" s="89"/>
      <c r="H24" s="84"/>
      <c r="I24" s="84" t="s">
        <v>263</v>
      </c>
      <c r="J24" s="87" t="s">
        <v>31</v>
      </c>
      <c r="K24" s="87" t="s">
        <v>55</v>
      </c>
      <c r="L24" s="88" t="s">
        <v>352</v>
      </c>
      <c r="M24" s="84" t="s">
        <v>141</v>
      </c>
      <c r="N24" s="84" t="str">
        <f>"10.2022"</f>
        <v>10.2022</v>
      </c>
      <c r="O24" s="84">
        <v>1.2022999999999999</v>
      </c>
      <c r="P24" s="84" t="s">
        <v>117</v>
      </c>
      <c r="Q24" s="84" t="s">
        <v>59</v>
      </c>
      <c r="R24" s="90" t="s">
        <v>32</v>
      </c>
      <c r="S24" s="84" t="s">
        <v>76</v>
      </c>
      <c r="T24" s="90" t="s">
        <v>76</v>
      </c>
      <c r="U24" s="90" t="s">
        <v>33</v>
      </c>
      <c r="V24" s="75" t="s">
        <v>79</v>
      </c>
      <c r="W24" s="15"/>
      <c r="X24" s="15"/>
      <c r="Y24" s="15"/>
      <c r="Z24" s="15"/>
    </row>
    <row r="25" spans="1:26" s="16" customFormat="1" ht="67.5" x14ac:dyDescent="0.2">
      <c r="A25" s="43" t="s">
        <v>43</v>
      </c>
      <c r="B25" s="19">
        <v>62.03</v>
      </c>
      <c r="C25" s="19" t="s">
        <v>97</v>
      </c>
      <c r="D25" s="18" t="s">
        <v>132</v>
      </c>
      <c r="E25" s="18" t="s">
        <v>189</v>
      </c>
      <c r="F25" s="87" t="s">
        <v>174</v>
      </c>
      <c r="G25" s="84">
        <v>362</v>
      </c>
      <c r="H25" s="18" t="s">
        <v>98</v>
      </c>
      <c r="I25" s="18">
        <v>10</v>
      </c>
      <c r="J25" s="87" t="s">
        <v>31</v>
      </c>
      <c r="K25" s="87" t="s">
        <v>55</v>
      </c>
      <c r="L25" s="19" t="s">
        <v>379</v>
      </c>
      <c r="M25" s="18" t="s">
        <v>141</v>
      </c>
      <c r="N25" s="18" t="str">
        <f>"03.2022"</f>
        <v>03.2022</v>
      </c>
      <c r="O25" s="18">
        <v>1.2022999999999999</v>
      </c>
      <c r="P25" s="18" t="s">
        <v>190</v>
      </c>
      <c r="Q25" s="39" t="s">
        <v>76</v>
      </c>
      <c r="R25" s="90" t="s">
        <v>32</v>
      </c>
      <c r="S25" s="84" t="s">
        <v>76</v>
      </c>
      <c r="T25" s="90" t="s">
        <v>76</v>
      </c>
      <c r="U25" s="90" t="s">
        <v>33</v>
      </c>
      <c r="V25" s="75" t="s">
        <v>79</v>
      </c>
      <c r="W25" s="15"/>
      <c r="X25" s="15"/>
      <c r="Y25" s="15"/>
      <c r="Z25" s="15"/>
    </row>
    <row r="26" spans="1:26" s="16" customFormat="1" ht="78" customHeight="1" x14ac:dyDescent="0.2">
      <c r="A26" s="84">
        <v>5</v>
      </c>
      <c r="B26" s="84" t="str">
        <f>"08.39"</f>
        <v>08.39</v>
      </c>
      <c r="C26" s="84" t="s">
        <v>266</v>
      </c>
      <c r="D26" s="84" t="s">
        <v>131</v>
      </c>
      <c r="E26" s="84" t="s">
        <v>265</v>
      </c>
      <c r="F26" s="87" t="s">
        <v>92</v>
      </c>
      <c r="G26" s="43" t="s">
        <v>157</v>
      </c>
      <c r="H26" s="84" t="s">
        <v>183</v>
      </c>
      <c r="I26" s="84">
        <v>378</v>
      </c>
      <c r="J26" s="87" t="s">
        <v>31</v>
      </c>
      <c r="K26" s="87" t="s">
        <v>55</v>
      </c>
      <c r="L26" s="88" t="s">
        <v>264</v>
      </c>
      <c r="M26" s="84" t="s">
        <v>141</v>
      </c>
      <c r="N26" s="84" t="str">
        <f>"10.2022"</f>
        <v>10.2022</v>
      </c>
      <c r="O26" s="84">
        <v>1.2022999999999999</v>
      </c>
      <c r="P26" s="84" t="s">
        <v>147</v>
      </c>
      <c r="Q26" s="84" t="s">
        <v>59</v>
      </c>
      <c r="R26" s="90" t="s">
        <v>32</v>
      </c>
      <c r="S26" s="84" t="s">
        <v>59</v>
      </c>
      <c r="T26" s="84" t="s">
        <v>76</v>
      </c>
      <c r="U26" s="84" t="s">
        <v>33</v>
      </c>
      <c r="V26" s="75" t="s">
        <v>79</v>
      </c>
      <c r="W26" s="15"/>
      <c r="X26" s="15"/>
      <c r="Y26" s="15"/>
      <c r="Z26" s="15"/>
    </row>
    <row r="27" spans="1:26" s="16" customFormat="1" ht="72" customHeight="1" x14ac:dyDescent="0.2">
      <c r="A27" s="84">
        <v>6</v>
      </c>
      <c r="B27" s="84" t="s">
        <v>228</v>
      </c>
      <c r="C27" s="84" t="s">
        <v>229</v>
      </c>
      <c r="D27" s="84" t="s">
        <v>132</v>
      </c>
      <c r="E27" s="84" t="s">
        <v>812</v>
      </c>
      <c r="F27" s="87" t="s">
        <v>174</v>
      </c>
      <c r="G27" s="43" t="s">
        <v>161</v>
      </c>
      <c r="H27" s="84" t="s">
        <v>75</v>
      </c>
      <c r="I27" s="84">
        <v>429</v>
      </c>
      <c r="J27" s="87" t="s">
        <v>31</v>
      </c>
      <c r="K27" s="87" t="s">
        <v>55</v>
      </c>
      <c r="L27" s="88" t="s">
        <v>267</v>
      </c>
      <c r="M27" s="84" t="s">
        <v>141</v>
      </c>
      <c r="N27" s="84" t="str">
        <f>"10.2022"</f>
        <v>10.2022</v>
      </c>
      <c r="O27" s="84">
        <v>1.2022999999999999</v>
      </c>
      <c r="P27" s="84" t="s">
        <v>56</v>
      </c>
      <c r="Q27" s="84" t="s">
        <v>76</v>
      </c>
      <c r="R27" s="90" t="s">
        <v>32</v>
      </c>
      <c r="S27" s="84" t="s">
        <v>76</v>
      </c>
      <c r="T27" s="84" t="s">
        <v>59</v>
      </c>
      <c r="U27" s="84">
        <v>0</v>
      </c>
      <c r="V27" s="75" t="s">
        <v>79</v>
      </c>
      <c r="W27" s="15"/>
      <c r="X27" s="15"/>
      <c r="Y27" s="15"/>
      <c r="Z27" s="15"/>
    </row>
    <row r="28" spans="1:26" s="16" customFormat="1" ht="75" customHeight="1" x14ac:dyDescent="0.2">
      <c r="A28" s="84">
        <v>7</v>
      </c>
      <c r="B28" s="33" t="s">
        <v>58</v>
      </c>
      <c r="C28" s="33" t="s">
        <v>69</v>
      </c>
      <c r="D28" s="33" t="s">
        <v>131</v>
      </c>
      <c r="E28" s="33" t="s">
        <v>78</v>
      </c>
      <c r="F28" s="87" t="s">
        <v>92</v>
      </c>
      <c r="G28" s="43" t="s">
        <v>163</v>
      </c>
      <c r="H28" s="84" t="s">
        <v>191</v>
      </c>
      <c r="I28" s="84">
        <v>196384</v>
      </c>
      <c r="J28" s="87" t="s">
        <v>31</v>
      </c>
      <c r="K28" s="87" t="s">
        <v>55</v>
      </c>
      <c r="L28" s="88" t="s">
        <v>268</v>
      </c>
      <c r="M28" s="84" t="s">
        <v>141</v>
      </c>
      <c r="N28" s="84" t="str">
        <f>"10.2022"</f>
        <v>10.2022</v>
      </c>
      <c r="O28" s="84">
        <v>6.2023000000000001</v>
      </c>
      <c r="P28" s="84" t="s">
        <v>117</v>
      </c>
      <c r="Q28" s="84" t="s">
        <v>59</v>
      </c>
      <c r="R28" s="90" t="s">
        <v>32</v>
      </c>
      <c r="S28" s="84" t="s">
        <v>76</v>
      </c>
      <c r="T28" s="84" t="s">
        <v>76</v>
      </c>
      <c r="U28" s="84">
        <v>0</v>
      </c>
      <c r="V28" s="75" t="s">
        <v>79</v>
      </c>
      <c r="W28" s="15"/>
      <c r="X28" s="15"/>
      <c r="Y28" s="15"/>
      <c r="Z28" s="15"/>
    </row>
    <row r="29" spans="1:26" s="16" customFormat="1" ht="67.5" x14ac:dyDescent="0.2">
      <c r="A29" s="84">
        <v>8</v>
      </c>
      <c r="B29" s="13" t="s">
        <v>101</v>
      </c>
      <c r="C29" s="84" t="s">
        <v>110</v>
      </c>
      <c r="D29" s="84" t="s">
        <v>132</v>
      </c>
      <c r="E29" s="84" t="s">
        <v>192</v>
      </c>
      <c r="F29" s="87" t="s">
        <v>174</v>
      </c>
      <c r="G29" s="89" t="s">
        <v>159</v>
      </c>
      <c r="H29" s="84" t="s">
        <v>102</v>
      </c>
      <c r="I29" s="84" t="s">
        <v>193</v>
      </c>
      <c r="J29" s="87" t="s">
        <v>31</v>
      </c>
      <c r="K29" s="87" t="s">
        <v>55</v>
      </c>
      <c r="L29" s="13" t="s">
        <v>343</v>
      </c>
      <c r="M29" s="84" t="s">
        <v>141</v>
      </c>
      <c r="N29" s="84" t="str">
        <f>"03.2022"</f>
        <v>03.2022</v>
      </c>
      <c r="O29" s="84">
        <v>1.2022999999999999</v>
      </c>
      <c r="P29" s="84" t="s">
        <v>190</v>
      </c>
      <c r="Q29" s="14" t="s">
        <v>76</v>
      </c>
      <c r="R29" s="90" t="s">
        <v>32</v>
      </c>
      <c r="S29" s="84" t="s">
        <v>76</v>
      </c>
      <c r="T29" s="90" t="s">
        <v>59</v>
      </c>
      <c r="U29" s="90" t="s">
        <v>33</v>
      </c>
      <c r="V29" s="75" t="s">
        <v>79</v>
      </c>
      <c r="W29" s="15"/>
      <c r="X29" s="15"/>
      <c r="Y29" s="15"/>
      <c r="Z29" s="15"/>
    </row>
    <row r="30" spans="1:26" s="16" customFormat="1" ht="67.5" x14ac:dyDescent="0.2">
      <c r="A30" s="84">
        <v>9</v>
      </c>
      <c r="B30" s="13">
        <v>58.29</v>
      </c>
      <c r="C30" s="84" t="s">
        <v>194</v>
      </c>
      <c r="D30" s="84" t="s">
        <v>132</v>
      </c>
      <c r="E30" s="84" t="s">
        <v>195</v>
      </c>
      <c r="F30" s="87" t="s">
        <v>92</v>
      </c>
      <c r="G30" s="89" t="s">
        <v>158</v>
      </c>
      <c r="H30" s="84" t="s">
        <v>53</v>
      </c>
      <c r="I30" s="84">
        <v>10</v>
      </c>
      <c r="J30" s="87" t="s">
        <v>31</v>
      </c>
      <c r="K30" s="87" t="s">
        <v>55</v>
      </c>
      <c r="L30" s="13" t="s">
        <v>344</v>
      </c>
      <c r="M30" s="84" t="s">
        <v>141</v>
      </c>
      <c r="N30" s="84" t="s">
        <v>151</v>
      </c>
      <c r="O30" s="84">
        <v>5.2023000000000001</v>
      </c>
      <c r="P30" s="84" t="s">
        <v>147</v>
      </c>
      <c r="Q30" s="17" t="s">
        <v>59</v>
      </c>
      <c r="R30" s="90" t="s">
        <v>32</v>
      </c>
      <c r="S30" s="84" t="s">
        <v>59</v>
      </c>
      <c r="T30" s="90" t="s">
        <v>76</v>
      </c>
      <c r="U30" s="90" t="s">
        <v>33</v>
      </c>
      <c r="V30" s="75" t="s">
        <v>79</v>
      </c>
      <c r="W30" s="15"/>
      <c r="X30" s="15"/>
      <c r="Y30" s="15"/>
      <c r="Z30" s="15"/>
    </row>
    <row r="31" spans="1:26" s="16" customFormat="1" ht="78.75" customHeight="1" x14ac:dyDescent="0.2">
      <c r="A31" s="18">
        <v>10</v>
      </c>
      <c r="B31" s="19">
        <v>61.2</v>
      </c>
      <c r="C31" s="18" t="s">
        <v>196</v>
      </c>
      <c r="D31" s="18" t="s">
        <v>132</v>
      </c>
      <c r="E31" s="18" t="s">
        <v>197</v>
      </c>
      <c r="F31" s="87" t="s">
        <v>92</v>
      </c>
      <c r="G31" s="89" t="s">
        <v>158</v>
      </c>
      <c r="H31" s="18" t="s">
        <v>198</v>
      </c>
      <c r="I31" s="18">
        <v>1</v>
      </c>
      <c r="J31" s="87" t="s">
        <v>31</v>
      </c>
      <c r="K31" s="87" t="s">
        <v>55</v>
      </c>
      <c r="L31" s="19" t="s">
        <v>345</v>
      </c>
      <c r="M31" s="18" t="s">
        <v>141</v>
      </c>
      <c r="N31" s="18" t="s">
        <v>151</v>
      </c>
      <c r="O31" s="20">
        <v>1.2022999999999999</v>
      </c>
      <c r="P31" s="20" t="s">
        <v>117</v>
      </c>
      <c r="Q31" s="14" t="s">
        <v>59</v>
      </c>
      <c r="R31" s="90" t="s">
        <v>32</v>
      </c>
      <c r="S31" s="84" t="s">
        <v>76</v>
      </c>
      <c r="T31" s="90" t="s">
        <v>59</v>
      </c>
      <c r="U31" s="90" t="s">
        <v>33</v>
      </c>
      <c r="V31" s="75" t="s">
        <v>79</v>
      </c>
      <c r="W31" s="15"/>
      <c r="X31" s="15"/>
      <c r="Y31" s="15"/>
      <c r="Z31" s="15"/>
    </row>
    <row r="32" spans="1:26" s="16" customFormat="1" ht="67.5" x14ac:dyDescent="0.2">
      <c r="A32" s="84">
        <v>11</v>
      </c>
      <c r="B32" s="13" t="str">
        <f>"05.10"</f>
        <v>05.10</v>
      </c>
      <c r="C32" s="84" t="s">
        <v>181</v>
      </c>
      <c r="D32" s="84" t="s">
        <v>131</v>
      </c>
      <c r="E32" s="84" t="s">
        <v>182</v>
      </c>
      <c r="F32" s="87" t="s">
        <v>92</v>
      </c>
      <c r="G32" s="84">
        <v>168</v>
      </c>
      <c r="H32" s="84" t="s">
        <v>183</v>
      </c>
      <c r="I32" s="84">
        <v>169</v>
      </c>
      <c r="J32" s="87" t="s">
        <v>31</v>
      </c>
      <c r="K32" s="87" t="s">
        <v>55</v>
      </c>
      <c r="L32" s="88" t="s">
        <v>269</v>
      </c>
      <c r="M32" s="84" t="s">
        <v>141</v>
      </c>
      <c r="N32" s="84" t="str">
        <f>"11.2022"</f>
        <v>11.2022</v>
      </c>
      <c r="O32" s="84">
        <v>6.2023000000000001</v>
      </c>
      <c r="P32" s="84" t="s">
        <v>147</v>
      </c>
      <c r="Q32" s="84" t="s">
        <v>59</v>
      </c>
      <c r="R32" s="90" t="s">
        <v>32</v>
      </c>
      <c r="S32" s="84" t="s">
        <v>59</v>
      </c>
      <c r="T32" s="90" t="s">
        <v>59</v>
      </c>
      <c r="U32" s="90" t="s">
        <v>33</v>
      </c>
      <c r="V32" s="75" t="s">
        <v>79</v>
      </c>
      <c r="W32" s="15"/>
      <c r="X32" s="15"/>
      <c r="Y32" s="15"/>
      <c r="Z32" s="15"/>
    </row>
    <row r="33" spans="1:26" s="11" customFormat="1" ht="67.5" x14ac:dyDescent="0.2">
      <c r="A33" s="77">
        <v>12</v>
      </c>
      <c r="B33" s="85">
        <v>38.21</v>
      </c>
      <c r="C33" s="85" t="s">
        <v>229</v>
      </c>
      <c r="D33" s="85" t="s">
        <v>132</v>
      </c>
      <c r="E33" s="85" t="s">
        <v>231</v>
      </c>
      <c r="F33" s="81" t="s">
        <v>156</v>
      </c>
      <c r="G33" s="81" t="s">
        <v>161</v>
      </c>
      <c r="H33" s="85" t="s">
        <v>75</v>
      </c>
      <c r="I33" s="85">
        <v>373</v>
      </c>
      <c r="J33" s="81" t="s">
        <v>31</v>
      </c>
      <c r="K33" s="81" t="s">
        <v>55</v>
      </c>
      <c r="L33" s="82" t="s">
        <v>270</v>
      </c>
      <c r="M33" s="85" t="s">
        <v>141</v>
      </c>
      <c r="N33" s="84" t="str">
        <f t="shared" ref="N33:N39" si="0">"11.2022"</f>
        <v>11.2022</v>
      </c>
      <c r="O33" s="85">
        <v>1.2022999999999999</v>
      </c>
      <c r="P33" s="85" t="s">
        <v>56</v>
      </c>
      <c r="Q33" s="85" t="s">
        <v>76</v>
      </c>
      <c r="R33" s="75" t="s">
        <v>32</v>
      </c>
      <c r="S33" s="85" t="s">
        <v>76</v>
      </c>
      <c r="T33" s="75" t="s">
        <v>59</v>
      </c>
      <c r="U33" s="75" t="s">
        <v>33</v>
      </c>
      <c r="V33" s="75" t="s">
        <v>79</v>
      </c>
      <c r="W33" s="21"/>
      <c r="X33" s="21"/>
      <c r="Y33" s="21"/>
      <c r="Z33" s="21"/>
    </row>
    <row r="34" spans="1:26" s="16" customFormat="1" ht="56.25" x14ac:dyDescent="0.2">
      <c r="A34" s="77">
        <v>13</v>
      </c>
      <c r="B34" s="22" t="str">
        <f>"14.12"</f>
        <v>14.12</v>
      </c>
      <c r="C34" s="85" t="s">
        <v>271</v>
      </c>
      <c r="D34" s="85" t="s">
        <v>131</v>
      </c>
      <c r="E34" s="85" t="s">
        <v>272</v>
      </c>
      <c r="F34" s="81" t="s">
        <v>92</v>
      </c>
      <c r="G34" s="81" t="s">
        <v>273</v>
      </c>
      <c r="H34" s="85" t="s">
        <v>93</v>
      </c>
      <c r="I34" s="85" t="s">
        <v>274</v>
      </c>
      <c r="J34" s="81" t="s">
        <v>31</v>
      </c>
      <c r="K34" s="81" t="s">
        <v>55</v>
      </c>
      <c r="L34" s="82" t="s">
        <v>353</v>
      </c>
      <c r="M34" s="85" t="s">
        <v>141</v>
      </c>
      <c r="N34" s="84" t="str">
        <f t="shared" si="0"/>
        <v>11.2022</v>
      </c>
      <c r="O34" s="23" t="str">
        <f>"02.2023"</f>
        <v>02.2023</v>
      </c>
      <c r="P34" s="85" t="s">
        <v>62</v>
      </c>
      <c r="Q34" s="85" t="s">
        <v>59</v>
      </c>
      <c r="R34" s="75" t="s">
        <v>32</v>
      </c>
      <c r="S34" s="85" t="s">
        <v>76</v>
      </c>
      <c r="T34" s="75" t="s">
        <v>76</v>
      </c>
      <c r="U34" s="75" t="s">
        <v>33</v>
      </c>
      <c r="V34" s="75" t="s">
        <v>79</v>
      </c>
      <c r="W34" s="21"/>
      <c r="X34" s="21"/>
      <c r="Y34" s="21"/>
      <c r="Z34" s="21"/>
    </row>
    <row r="35" spans="1:26" s="16" customFormat="1" ht="56.25" x14ac:dyDescent="0.2">
      <c r="A35" s="84">
        <v>14</v>
      </c>
      <c r="B35" s="84" t="s">
        <v>58</v>
      </c>
      <c r="C35" s="84" t="s">
        <v>89</v>
      </c>
      <c r="D35" s="84" t="s">
        <v>131</v>
      </c>
      <c r="E35" s="84" t="s">
        <v>88</v>
      </c>
      <c r="F35" s="87" t="s">
        <v>92</v>
      </c>
      <c r="G35" s="87" t="s">
        <v>157</v>
      </c>
      <c r="H35" s="84" t="s">
        <v>813</v>
      </c>
      <c r="I35" s="84">
        <v>3780</v>
      </c>
      <c r="J35" s="87" t="s">
        <v>31</v>
      </c>
      <c r="K35" s="87" t="s">
        <v>55</v>
      </c>
      <c r="L35" s="88" t="s">
        <v>354</v>
      </c>
      <c r="M35" s="84" t="s">
        <v>141</v>
      </c>
      <c r="N35" s="84" t="str">
        <f>"11.2022"</f>
        <v>11.2022</v>
      </c>
      <c r="O35" s="84">
        <v>6.2023000000000001</v>
      </c>
      <c r="P35" s="84" t="s">
        <v>62</v>
      </c>
      <c r="Q35" s="84" t="s">
        <v>59</v>
      </c>
      <c r="R35" s="90" t="s">
        <v>32</v>
      </c>
      <c r="S35" s="84" t="s">
        <v>76</v>
      </c>
      <c r="T35" s="90" t="s">
        <v>59</v>
      </c>
      <c r="U35" s="90" t="s">
        <v>33</v>
      </c>
      <c r="V35" s="75" t="s">
        <v>79</v>
      </c>
      <c r="W35" s="10"/>
      <c r="X35" s="10"/>
      <c r="Y35" s="10"/>
      <c r="Z35" s="10"/>
    </row>
    <row r="36" spans="1:26" s="16" customFormat="1" ht="93" customHeight="1" x14ac:dyDescent="0.2">
      <c r="A36" s="84">
        <v>15</v>
      </c>
      <c r="B36" s="24" t="s">
        <v>253</v>
      </c>
      <c r="C36" s="84" t="s">
        <v>254</v>
      </c>
      <c r="D36" s="84" t="s">
        <v>255</v>
      </c>
      <c r="E36" s="84" t="s">
        <v>256</v>
      </c>
      <c r="F36" s="84" t="s">
        <v>92</v>
      </c>
      <c r="G36" s="84" t="s">
        <v>249</v>
      </c>
      <c r="H36" s="84" t="s">
        <v>257</v>
      </c>
      <c r="I36" s="84" t="s">
        <v>258</v>
      </c>
      <c r="J36" s="87" t="s">
        <v>31</v>
      </c>
      <c r="K36" s="87" t="s">
        <v>55</v>
      </c>
      <c r="L36" s="88" t="s">
        <v>355</v>
      </c>
      <c r="M36" s="84" t="s">
        <v>141</v>
      </c>
      <c r="N36" s="84" t="str">
        <f t="shared" si="0"/>
        <v>11.2022</v>
      </c>
      <c r="O36" s="92" t="str">
        <f>"04.2023"</f>
        <v>04.2023</v>
      </c>
      <c r="P36" s="84" t="s">
        <v>147</v>
      </c>
      <c r="Q36" s="84" t="s">
        <v>59</v>
      </c>
      <c r="R36" s="90" t="s">
        <v>32</v>
      </c>
      <c r="S36" s="84" t="s">
        <v>59</v>
      </c>
      <c r="T36" s="84" t="s">
        <v>76</v>
      </c>
      <c r="U36" s="84">
        <v>0</v>
      </c>
      <c r="V36" s="75" t="s">
        <v>79</v>
      </c>
      <c r="W36" s="84"/>
      <c r="X36" s="84"/>
      <c r="Y36" s="84"/>
      <c r="Z36" s="84"/>
    </row>
    <row r="37" spans="1:26" s="16" customFormat="1" ht="90" x14ac:dyDescent="0.2">
      <c r="A37" s="84">
        <v>16</v>
      </c>
      <c r="B37" s="22" t="s">
        <v>277</v>
      </c>
      <c r="C37" s="85" t="s">
        <v>276</v>
      </c>
      <c r="D37" s="84" t="s">
        <v>281</v>
      </c>
      <c r="E37" s="85" t="s">
        <v>275</v>
      </c>
      <c r="F37" s="81" t="s">
        <v>92</v>
      </c>
      <c r="G37" s="81" t="s">
        <v>279</v>
      </c>
      <c r="H37" s="85" t="s">
        <v>278</v>
      </c>
      <c r="I37" s="85" t="s">
        <v>280</v>
      </c>
      <c r="J37" s="81" t="s">
        <v>31</v>
      </c>
      <c r="K37" s="81" t="s">
        <v>55</v>
      </c>
      <c r="L37" s="82" t="s">
        <v>356</v>
      </c>
      <c r="M37" s="85" t="s">
        <v>141</v>
      </c>
      <c r="N37" s="84" t="str">
        <f t="shared" si="0"/>
        <v>11.2022</v>
      </c>
      <c r="O37" s="23" t="str">
        <f>"05.2023"</f>
        <v>05.2023</v>
      </c>
      <c r="P37" s="85" t="s">
        <v>62</v>
      </c>
      <c r="Q37" s="85" t="s">
        <v>59</v>
      </c>
      <c r="R37" s="75" t="s">
        <v>32</v>
      </c>
      <c r="S37" s="85" t="s">
        <v>76</v>
      </c>
      <c r="T37" s="84" t="s">
        <v>76</v>
      </c>
      <c r="U37" s="75" t="s">
        <v>33</v>
      </c>
      <c r="V37" s="75" t="s">
        <v>79</v>
      </c>
      <c r="W37" s="21"/>
      <c r="X37" s="21"/>
      <c r="Y37" s="21"/>
      <c r="Z37" s="21"/>
    </row>
    <row r="38" spans="1:26" s="16" customFormat="1" ht="263.25" customHeight="1" x14ac:dyDescent="0.2">
      <c r="A38" s="84">
        <v>17</v>
      </c>
      <c r="B38" s="84" t="s">
        <v>282</v>
      </c>
      <c r="C38" s="84" t="s">
        <v>287</v>
      </c>
      <c r="D38" s="84" t="s">
        <v>286</v>
      </c>
      <c r="E38" s="84" t="s">
        <v>94</v>
      </c>
      <c r="F38" s="87" t="s">
        <v>92</v>
      </c>
      <c r="G38" s="87" t="s">
        <v>284</v>
      </c>
      <c r="H38" s="25" t="s">
        <v>283</v>
      </c>
      <c r="I38" s="84" t="s">
        <v>285</v>
      </c>
      <c r="J38" s="87" t="s">
        <v>31</v>
      </c>
      <c r="K38" s="87" t="s">
        <v>55</v>
      </c>
      <c r="L38" s="88" t="s">
        <v>357</v>
      </c>
      <c r="M38" s="84" t="s">
        <v>141</v>
      </c>
      <c r="N38" s="84" t="str">
        <f t="shared" si="0"/>
        <v>11.2022</v>
      </c>
      <c r="O38" s="26" t="str">
        <f>"05.2023"</f>
        <v>05.2023</v>
      </c>
      <c r="P38" s="84" t="s">
        <v>62</v>
      </c>
      <c r="Q38" s="84" t="s">
        <v>59</v>
      </c>
      <c r="R38" s="90" t="s">
        <v>32</v>
      </c>
      <c r="S38" s="84" t="s">
        <v>76</v>
      </c>
      <c r="T38" s="84" t="s">
        <v>76</v>
      </c>
      <c r="U38" s="90" t="s">
        <v>33</v>
      </c>
      <c r="V38" s="75" t="s">
        <v>79</v>
      </c>
      <c r="W38" s="10"/>
      <c r="X38" s="10"/>
      <c r="Y38" s="10"/>
      <c r="Z38" s="10"/>
    </row>
    <row r="39" spans="1:26" s="16" customFormat="1" ht="195.75" customHeight="1" x14ac:dyDescent="0.2">
      <c r="A39" s="84">
        <v>18</v>
      </c>
      <c r="B39" s="13" t="s">
        <v>288</v>
      </c>
      <c r="C39" s="13" t="s">
        <v>289</v>
      </c>
      <c r="D39" s="84" t="s">
        <v>290</v>
      </c>
      <c r="E39" s="84" t="s">
        <v>291</v>
      </c>
      <c r="F39" s="87" t="s">
        <v>92</v>
      </c>
      <c r="G39" s="84" t="s">
        <v>292</v>
      </c>
      <c r="H39" s="84" t="s">
        <v>293</v>
      </c>
      <c r="I39" s="84" t="s">
        <v>294</v>
      </c>
      <c r="J39" s="87" t="s">
        <v>31</v>
      </c>
      <c r="K39" s="87" t="s">
        <v>55</v>
      </c>
      <c r="L39" s="88" t="s">
        <v>358</v>
      </c>
      <c r="M39" s="20" t="s">
        <v>141</v>
      </c>
      <c r="N39" s="84" t="str">
        <f t="shared" si="0"/>
        <v>11.2022</v>
      </c>
      <c r="O39" s="27" t="str">
        <f>"05.2023"</f>
        <v>05.2023</v>
      </c>
      <c r="P39" s="20" t="s">
        <v>62</v>
      </c>
      <c r="Q39" s="84" t="s">
        <v>59</v>
      </c>
      <c r="R39" s="90" t="s">
        <v>32</v>
      </c>
      <c r="S39" s="84" t="s">
        <v>76</v>
      </c>
      <c r="T39" s="84" t="s">
        <v>76</v>
      </c>
      <c r="U39" s="90" t="s">
        <v>33</v>
      </c>
      <c r="V39" s="75" t="s">
        <v>79</v>
      </c>
      <c r="W39" s="10"/>
      <c r="X39" s="10"/>
      <c r="Y39" s="10"/>
      <c r="Z39" s="10"/>
    </row>
    <row r="40" spans="1:26" s="16" customFormat="1" ht="67.5" x14ac:dyDescent="0.2">
      <c r="A40" s="84">
        <v>19</v>
      </c>
      <c r="B40" s="13" t="s">
        <v>101</v>
      </c>
      <c r="C40" s="84" t="s">
        <v>110</v>
      </c>
      <c r="D40" s="84" t="s">
        <v>132</v>
      </c>
      <c r="E40" s="84" t="s">
        <v>199</v>
      </c>
      <c r="F40" s="87" t="s">
        <v>174</v>
      </c>
      <c r="G40" s="89" t="s">
        <v>159</v>
      </c>
      <c r="H40" s="84" t="s">
        <v>102</v>
      </c>
      <c r="I40" s="84" t="s">
        <v>200</v>
      </c>
      <c r="J40" s="87" t="s">
        <v>31</v>
      </c>
      <c r="K40" s="87" t="s">
        <v>55</v>
      </c>
      <c r="L40" s="8" t="s">
        <v>346</v>
      </c>
      <c r="M40" s="8" t="s">
        <v>141</v>
      </c>
      <c r="N40" s="8" t="s">
        <v>151</v>
      </c>
      <c r="O40" s="8">
        <v>1.2022999999999999</v>
      </c>
      <c r="P40" s="28" t="s">
        <v>56</v>
      </c>
      <c r="Q40" s="14" t="s">
        <v>76</v>
      </c>
      <c r="R40" s="90" t="s">
        <v>32</v>
      </c>
      <c r="S40" s="84" t="s">
        <v>76</v>
      </c>
      <c r="T40" s="90" t="s">
        <v>59</v>
      </c>
      <c r="U40" s="90" t="s">
        <v>33</v>
      </c>
      <c r="V40" s="75" t="s">
        <v>79</v>
      </c>
      <c r="W40" s="15"/>
      <c r="X40" s="15"/>
      <c r="Y40" s="15"/>
      <c r="Z40" s="15"/>
    </row>
    <row r="41" spans="1:26" s="16" customFormat="1" ht="67.5" x14ac:dyDescent="0.2">
      <c r="A41" s="84">
        <v>20</v>
      </c>
      <c r="B41" s="13" t="s">
        <v>101</v>
      </c>
      <c r="C41" s="84" t="s">
        <v>110</v>
      </c>
      <c r="D41" s="84" t="s">
        <v>132</v>
      </c>
      <c r="E41" s="84" t="s">
        <v>201</v>
      </c>
      <c r="F41" s="87" t="s">
        <v>174</v>
      </c>
      <c r="G41" s="89" t="s">
        <v>159</v>
      </c>
      <c r="H41" s="84" t="s">
        <v>102</v>
      </c>
      <c r="I41" s="84" t="s">
        <v>202</v>
      </c>
      <c r="J41" s="87" t="s">
        <v>31</v>
      </c>
      <c r="K41" s="87" t="s">
        <v>55</v>
      </c>
      <c r="L41" s="8" t="s">
        <v>347</v>
      </c>
      <c r="M41" s="8" t="s">
        <v>141</v>
      </c>
      <c r="N41" s="8" t="s">
        <v>151</v>
      </c>
      <c r="O41" s="8">
        <v>1.2022999999999999</v>
      </c>
      <c r="P41" s="28" t="s">
        <v>56</v>
      </c>
      <c r="Q41" s="14" t="s">
        <v>76</v>
      </c>
      <c r="R41" s="90" t="s">
        <v>32</v>
      </c>
      <c r="S41" s="84" t="s">
        <v>76</v>
      </c>
      <c r="T41" s="90" t="s">
        <v>59</v>
      </c>
      <c r="U41" s="90" t="s">
        <v>33</v>
      </c>
      <c r="V41" s="75" t="s">
        <v>79</v>
      </c>
      <c r="W41" s="15"/>
      <c r="X41" s="15"/>
      <c r="Y41" s="15"/>
      <c r="Z41" s="15"/>
    </row>
    <row r="42" spans="1:26" s="16" customFormat="1" ht="67.5" x14ac:dyDescent="0.2">
      <c r="A42" s="84">
        <v>21</v>
      </c>
      <c r="B42" s="13" t="s">
        <v>380</v>
      </c>
      <c r="C42" s="84" t="s">
        <v>196</v>
      </c>
      <c r="D42" s="84" t="s">
        <v>132</v>
      </c>
      <c r="E42" s="84" t="s">
        <v>197</v>
      </c>
      <c r="F42" s="87" t="s">
        <v>174</v>
      </c>
      <c r="G42" s="89" t="s">
        <v>158</v>
      </c>
      <c r="H42" s="84" t="s">
        <v>53</v>
      </c>
      <c r="I42" s="84">
        <v>1</v>
      </c>
      <c r="J42" s="87" t="s">
        <v>31</v>
      </c>
      <c r="K42" s="87" t="s">
        <v>55</v>
      </c>
      <c r="L42" s="9" t="s">
        <v>345</v>
      </c>
      <c r="M42" s="8" t="s">
        <v>141</v>
      </c>
      <c r="N42" s="8" t="s">
        <v>151</v>
      </c>
      <c r="O42" s="8">
        <v>1.2022999999999999</v>
      </c>
      <c r="P42" s="28" t="s">
        <v>56</v>
      </c>
      <c r="Q42" s="84" t="s">
        <v>76</v>
      </c>
      <c r="R42" s="90" t="s">
        <v>32</v>
      </c>
      <c r="S42" s="84" t="s">
        <v>76</v>
      </c>
      <c r="T42" s="90" t="s">
        <v>59</v>
      </c>
      <c r="U42" s="90" t="s">
        <v>33</v>
      </c>
      <c r="V42" s="75" t="s">
        <v>79</v>
      </c>
      <c r="W42" s="15"/>
      <c r="X42" s="15"/>
      <c r="Y42" s="15"/>
      <c r="Z42" s="15"/>
    </row>
    <row r="43" spans="1:26" s="16" customFormat="1" ht="67.5" x14ac:dyDescent="0.2">
      <c r="A43" s="84">
        <v>22</v>
      </c>
      <c r="B43" s="13" t="s">
        <v>381</v>
      </c>
      <c r="C43" s="84" t="s">
        <v>203</v>
      </c>
      <c r="D43" s="84" t="s">
        <v>132</v>
      </c>
      <c r="E43" s="84" t="s">
        <v>204</v>
      </c>
      <c r="F43" s="87" t="s">
        <v>92</v>
      </c>
      <c r="G43" s="89"/>
      <c r="H43" s="84"/>
      <c r="I43" s="84"/>
      <c r="J43" s="87" t="s">
        <v>31</v>
      </c>
      <c r="K43" s="87" t="s">
        <v>55</v>
      </c>
      <c r="L43" s="8" t="s">
        <v>348</v>
      </c>
      <c r="M43" s="8" t="s">
        <v>141</v>
      </c>
      <c r="N43" s="8" t="str">
        <f>"04.2022"</f>
        <v>04.2022</v>
      </c>
      <c r="O43" s="8">
        <v>1.2022999999999999</v>
      </c>
      <c r="P43" s="28" t="s">
        <v>117</v>
      </c>
      <c r="Q43" s="84" t="s">
        <v>59</v>
      </c>
      <c r="R43" s="90" t="s">
        <v>32</v>
      </c>
      <c r="S43" s="84" t="s">
        <v>76</v>
      </c>
      <c r="T43" s="90" t="s">
        <v>76</v>
      </c>
      <c r="U43" s="90" t="s">
        <v>33</v>
      </c>
      <c r="V43" s="75" t="s">
        <v>79</v>
      </c>
      <c r="W43" s="15"/>
      <c r="X43" s="15"/>
      <c r="Y43" s="15"/>
      <c r="Z43" s="15"/>
    </row>
    <row r="44" spans="1:26" s="16" customFormat="1" ht="67.5" x14ac:dyDescent="0.2">
      <c r="A44" s="77">
        <v>23</v>
      </c>
      <c r="B44" s="29" t="s">
        <v>382</v>
      </c>
      <c r="C44" s="77" t="s">
        <v>205</v>
      </c>
      <c r="D44" s="77" t="s">
        <v>132</v>
      </c>
      <c r="E44" s="77" t="s">
        <v>206</v>
      </c>
      <c r="F44" s="81" t="s">
        <v>92</v>
      </c>
      <c r="G44" s="79" t="s">
        <v>160</v>
      </c>
      <c r="H44" s="77" t="s">
        <v>98</v>
      </c>
      <c r="I44" s="77">
        <v>9</v>
      </c>
      <c r="J44" s="81" t="s">
        <v>31</v>
      </c>
      <c r="K44" s="81" t="s">
        <v>55</v>
      </c>
      <c r="L44" s="91" t="s">
        <v>349</v>
      </c>
      <c r="M44" s="85" t="s">
        <v>141</v>
      </c>
      <c r="N44" s="8" t="str">
        <f>"04.2022"</f>
        <v>04.2022</v>
      </c>
      <c r="O44" s="85">
        <v>2.2023000000000001</v>
      </c>
      <c r="P44" s="30" t="s">
        <v>117</v>
      </c>
      <c r="Q44" s="84" t="s">
        <v>59</v>
      </c>
      <c r="R44" s="90" t="s">
        <v>32</v>
      </c>
      <c r="S44" s="84" t="s">
        <v>76</v>
      </c>
      <c r="T44" s="90" t="s">
        <v>76</v>
      </c>
      <c r="U44" s="90" t="s">
        <v>33</v>
      </c>
      <c r="V44" s="75" t="s">
        <v>79</v>
      </c>
      <c r="W44" s="15"/>
      <c r="X44" s="15"/>
      <c r="Y44" s="15"/>
      <c r="Z44" s="15"/>
    </row>
    <row r="45" spans="1:26" s="16" customFormat="1" ht="78.75" x14ac:dyDescent="0.2">
      <c r="A45" s="84">
        <v>24</v>
      </c>
      <c r="B45" s="13" t="s">
        <v>299</v>
      </c>
      <c r="C45" s="13" t="s">
        <v>300</v>
      </c>
      <c r="D45" s="84" t="s">
        <v>297</v>
      </c>
      <c r="E45" s="84" t="s">
        <v>124</v>
      </c>
      <c r="F45" s="87" t="s">
        <v>92</v>
      </c>
      <c r="G45" s="84" t="s">
        <v>298</v>
      </c>
      <c r="H45" s="84" t="s">
        <v>295</v>
      </c>
      <c r="I45" s="84" t="s">
        <v>296</v>
      </c>
      <c r="J45" s="87" t="s">
        <v>31</v>
      </c>
      <c r="K45" s="87" t="s">
        <v>55</v>
      </c>
      <c r="L45" s="88" t="s">
        <v>301</v>
      </c>
      <c r="M45" s="20" t="s">
        <v>141</v>
      </c>
      <c r="N45" s="84" t="str">
        <f>"11.2022"</f>
        <v>11.2022</v>
      </c>
      <c r="O45" s="27" t="str">
        <f>"01.2024"</f>
        <v>01.2024</v>
      </c>
      <c r="P45" s="20" t="s">
        <v>248</v>
      </c>
      <c r="Q45" s="84" t="s">
        <v>59</v>
      </c>
      <c r="R45" s="90" t="s">
        <v>32</v>
      </c>
      <c r="S45" s="84" t="s">
        <v>59</v>
      </c>
      <c r="T45" s="84">
        <v>0</v>
      </c>
      <c r="U45" s="90" t="s">
        <v>33</v>
      </c>
      <c r="V45" s="75" t="s">
        <v>79</v>
      </c>
      <c r="W45" s="10"/>
      <c r="X45" s="10"/>
      <c r="Y45" s="10"/>
      <c r="Z45" s="10"/>
    </row>
    <row r="46" spans="1:26" s="16" customFormat="1" ht="67.5" x14ac:dyDescent="0.2">
      <c r="A46" s="84">
        <v>25</v>
      </c>
      <c r="B46" s="13" t="s">
        <v>61</v>
      </c>
      <c r="C46" s="13" t="s">
        <v>179</v>
      </c>
      <c r="D46" s="84" t="s">
        <v>132</v>
      </c>
      <c r="E46" s="84" t="s">
        <v>180</v>
      </c>
      <c r="F46" s="87" t="s">
        <v>92</v>
      </c>
      <c r="G46" s="84">
        <v>876</v>
      </c>
      <c r="H46" s="84" t="s">
        <v>53</v>
      </c>
      <c r="I46" s="84">
        <v>9000</v>
      </c>
      <c r="J46" s="87" t="s">
        <v>31</v>
      </c>
      <c r="K46" s="87" t="s">
        <v>55</v>
      </c>
      <c r="L46" s="88" t="s">
        <v>302</v>
      </c>
      <c r="M46" s="20" t="s">
        <v>141</v>
      </c>
      <c r="N46" s="84" t="str">
        <f>"11.2022"</f>
        <v>11.2022</v>
      </c>
      <c r="O46" s="27" t="str">
        <f>"12.2023"</f>
        <v>12.2023</v>
      </c>
      <c r="P46" s="20" t="s">
        <v>147</v>
      </c>
      <c r="Q46" s="84" t="s">
        <v>59</v>
      </c>
      <c r="R46" s="90" t="s">
        <v>32</v>
      </c>
      <c r="S46" s="84" t="s">
        <v>59</v>
      </c>
      <c r="T46" s="84">
        <v>0</v>
      </c>
      <c r="U46" s="90" t="s">
        <v>33</v>
      </c>
      <c r="V46" s="75" t="s">
        <v>79</v>
      </c>
      <c r="W46" s="10"/>
      <c r="X46" s="10"/>
      <c r="Y46" s="10"/>
      <c r="Z46" s="10"/>
    </row>
    <row r="47" spans="1:26" s="16" customFormat="1" ht="67.5" x14ac:dyDescent="0.2">
      <c r="A47" s="84">
        <v>26</v>
      </c>
      <c r="B47" s="13" t="s">
        <v>106</v>
      </c>
      <c r="C47" s="84" t="s">
        <v>105</v>
      </c>
      <c r="D47" s="84" t="s">
        <v>132</v>
      </c>
      <c r="E47" s="84" t="s">
        <v>207</v>
      </c>
      <c r="F47" s="87" t="s">
        <v>174</v>
      </c>
      <c r="G47" s="89" t="s">
        <v>164</v>
      </c>
      <c r="H47" s="84" t="s">
        <v>107</v>
      </c>
      <c r="I47" s="84">
        <v>47</v>
      </c>
      <c r="J47" s="87" t="s">
        <v>31</v>
      </c>
      <c r="K47" s="87" t="s">
        <v>55</v>
      </c>
      <c r="L47" s="19" t="s">
        <v>350</v>
      </c>
      <c r="M47" s="18" t="s">
        <v>141</v>
      </c>
      <c r="N47" s="18" t="str">
        <f>"04.2022"</f>
        <v>04.2022</v>
      </c>
      <c r="O47" s="18">
        <v>1.2022999999999999</v>
      </c>
      <c r="P47" s="28" t="s">
        <v>56</v>
      </c>
      <c r="Q47" s="84" t="s">
        <v>76</v>
      </c>
      <c r="R47" s="90" t="s">
        <v>32</v>
      </c>
      <c r="S47" s="84" t="s">
        <v>76</v>
      </c>
      <c r="T47" s="90" t="s">
        <v>59</v>
      </c>
      <c r="U47" s="90" t="s">
        <v>33</v>
      </c>
      <c r="V47" s="75" t="s">
        <v>79</v>
      </c>
      <c r="W47" s="15"/>
      <c r="X47" s="15"/>
      <c r="Y47" s="15"/>
      <c r="Z47" s="15"/>
    </row>
    <row r="48" spans="1:26" s="16" customFormat="1" ht="66" customHeight="1" x14ac:dyDescent="0.2">
      <c r="A48" s="85">
        <v>27</v>
      </c>
      <c r="B48" s="91" t="s">
        <v>330</v>
      </c>
      <c r="C48" s="85" t="s">
        <v>208</v>
      </c>
      <c r="D48" s="85" t="s">
        <v>132</v>
      </c>
      <c r="E48" s="85" t="s">
        <v>209</v>
      </c>
      <c r="F48" s="81" t="s">
        <v>174</v>
      </c>
      <c r="G48" s="81" t="s">
        <v>161</v>
      </c>
      <c r="H48" s="85" t="s">
        <v>75</v>
      </c>
      <c r="I48" s="31">
        <v>10427</v>
      </c>
      <c r="J48" s="81" t="s">
        <v>31</v>
      </c>
      <c r="K48" s="81" t="s">
        <v>55</v>
      </c>
      <c r="L48" s="85" t="s">
        <v>351</v>
      </c>
      <c r="M48" s="85" t="s">
        <v>141</v>
      </c>
      <c r="N48" s="85" t="s">
        <v>150</v>
      </c>
      <c r="O48" s="32">
        <v>1.2022999999999999</v>
      </c>
      <c r="P48" s="28" t="s">
        <v>56</v>
      </c>
      <c r="Q48" s="84" t="s">
        <v>76</v>
      </c>
      <c r="R48" s="90" t="s">
        <v>32</v>
      </c>
      <c r="S48" s="84" t="s">
        <v>76</v>
      </c>
      <c r="T48" s="90" t="s">
        <v>59</v>
      </c>
      <c r="U48" s="90" t="s">
        <v>33</v>
      </c>
      <c r="V48" s="75" t="s">
        <v>79</v>
      </c>
      <c r="W48" s="15"/>
      <c r="X48" s="15"/>
      <c r="Y48" s="15"/>
      <c r="Z48" s="15"/>
    </row>
    <row r="49" spans="1:26" s="16" customFormat="1" ht="67.5" x14ac:dyDescent="0.2">
      <c r="A49" s="84">
        <v>28</v>
      </c>
      <c r="B49" s="13" t="str">
        <f>"10.84"</f>
        <v>10.84</v>
      </c>
      <c r="C49" s="13" t="s">
        <v>119</v>
      </c>
      <c r="D49" s="84" t="s">
        <v>131</v>
      </c>
      <c r="E49" s="84" t="s">
        <v>120</v>
      </c>
      <c r="F49" s="87" t="s">
        <v>92</v>
      </c>
      <c r="G49" s="87" t="s">
        <v>157</v>
      </c>
      <c r="H49" s="84" t="s">
        <v>813</v>
      </c>
      <c r="I49" s="84">
        <v>20</v>
      </c>
      <c r="J49" s="87" t="s">
        <v>31</v>
      </c>
      <c r="K49" s="87" t="s">
        <v>55</v>
      </c>
      <c r="L49" s="88" t="s">
        <v>303</v>
      </c>
      <c r="M49" s="20" t="s">
        <v>141</v>
      </c>
      <c r="N49" s="84" t="str">
        <f>"11.2022"</f>
        <v>11.2022</v>
      </c>
      <c r="O49" s="27" t="str">
        <f>"02.2023"</f>
        <v>02.2023</v>
      </c>
      <c r="P49" s="20" t="s">
        <v>147</v>
      </c>
      <c r="Q49" s="84" t="s">
        <v>59</v>
      </c>
      <c r="R49" s="90" t="s">
        <v>32</v>
      </c>
      <c r="S49" s="84" t="s">
        <v>59</v>
      </c>
      <c r="T49" s="84">
        <v>0</v>
      </c>
      <c r="U49" s="90" t="s">
        <v>33</v>
      </c>
      <c r="V49" s="75" t="s">
        <v>79</v>
      </c>
      <c r="W49" s="10"/>
      <c r="X49" s="10"/>
      <c r="Y49" s="10"/>
      <c r="Z49" s="10"/>
    </row>
    <row r="50" spans="1:26" s="16" customFormat="1" ht="72" customHeight="1" x14ac:dyDescent="0.2">
      <c r="A50" s="84">
        <v>29</v>
      </c>
      <c r="B50" s="33" t="s">
        <v>305</v>
      </c>
      <c r="C50" s="33" t="s">
        <v>304</v>
      </c>
      <c r="D50" s="84" t="s">
        <v>132</v>
      </c>
      <c r="E50" s="89" t="s">
        <v>307</v>
      </c>
      <c r="F50" s="87" t="s">
        <v>92</v>
      </c>
      <c r="G50" s="84">
        <v>876</v>
      </c>
      <c r="H50" s="84" t="s">
        <v>53</v>
      </c>
      <c r="I50" s="84">
        <v>37</v>
      </c>
      <c r="J50" s="87" t="s">
        <v>31</v>
      </c>
      <c r="K50" s="87" t="s">
        <v>55</v>
      </c>
      <c r="L50" s="88" t="s">
        <v>306</v>
      </c>
      <c r="M50" s="84" t="s">
        <v>141</v>
      </c>
      <c r="N50" s="84" t="str">
        <f>"11.2022"</f>
        <v>11.2022</v>
      </c>
      <c r="O50" s="84">
        <v>1.2022999999999999</v>
      </c>
      <c r="P50" s="84" t="s">
        <v>117</v>
      </c>
      <c r="Q50" s="84" t="s">
        <v>59</v>
      </c>
      <c r="R50" s="90" t="s">
        <v>32</v>
      </c>
      <c r="S50" s="84" t="s">
        <v>76</v>
      </c>
      <c r="T50" s="84">
        <v>0</v>
      </c>
      <c r="U50" s="84">
        <v>0</v>
      </c>
      <c r="V50" s="75" t="s">
        <v>79</v>
      </c>
      <c r="W50" s="15"/>
      <c r="X50" s="15"/>
      <c r="Y50" s="15"/>
      <c r="Z50" s="15"/>
    </row>
    <row r="51" spans="1:26" s="16" customFormat="1" ht="67.5" x14ac:dyDescent="0.2">
      <c r="A51" s="84">
        <v>30</v>
      </c>
      <c r="B51" s="33" t="s">
        <v>58</v>
      </c>
      <c r="C51" s="33" t="s">
        <v>227</v>
      </c>
      <c r="D51" s="84" t="s">
        <v>131</v>
      </c>
      <c r="E51" s="89" t="s">
        <v>259</v>
      </c>
      <c r="F51" s="87" t="s">
        <v>92</v>
      </c>
      <c r="G51" s="84">
        <v>166</v>
      </c>
      <c r="H51" s="84" t="s">
        <v>57</v>
      </c>
      <c r="I51" s="84" t="s">
        <v>218</v>
      </c>
      <c r="J51" s="87" t="s">
        <v>31</v>
      </c>
      <c r="K51" s="87" t="s">
        <v>55</v>
      </c>
      <c r="L51" s="88" t="s">
        <v>308</v>
      </c>
      <c r="M51" s="84" t="s">
        <v>141</v>
      </c>
      <c r="N51" s="84" t="str">
        <f>"12.2022"</f>
        <v>12.2022</v>
      </c>
      <c r="O51" s="84">
        <v>12.202299999999999</v>
      </c>
      <c r="P51" s="84" t="s">
        <v>147</v>
      </c>
      <c r="Q51" s="84" t="s">
        <v>59</v>
      </c>
      <c r="R51" s="90" t="s">
        <v>32</v>
      </c>
      <c r="S51" s="84" t="s">
        <v>59</v>
      </c>
      <c r="T51" s="84">
        <v>0</v>
      </c>
      <c r="U51" s="84">
        <v>0</v>
      </c>
      <c r="V51" s="75" t="s">
        <v>79</v>
      </c>
      <c r="W51" s="15"/>
      <c r="X51" s="15"/>
      <c r="Y51" s="15"/>
      <c r="Z51" s="15"/>
    </row>
    <row r="52" spans="1:26" s="16" customFormat="1" ht="78.75" x14ac:dyDescent="0.2">
      <c r="A52" s="84">
        <v>31</v>
      </c>
      <c r="B52" s="89" t="s">
        <v>235</v>
      </c>
      <c r="C52" s="89" t="s">
        <v>236</v>
      </c>
      <c r="D52" s="84" t="s">
        <v>255</v>
      </c>
      <c r="E52" s="89" t="s">
        <v>74</v>
      </c>
      <c r="F52" s="87" t="s">
        <v>92</v>
      </c>
      <c r="G52" s="84">
        <v>133</v>
      </c>
      <c r="H52" s="84" t="s">
        <v>75</v>
      </c>
      <c r="I52" s="84" t="s">
        <v>309</v>
      </c>
      <c r="J52" s="87" t="s">
        <v>31</v>
      </c>
      <c r="K52" s="87" t="s">
        <v>55</v>
      </c>
      <c r="L52" s="88" t="s">
        <v>310</v>
      </c>
      <c r="M52" s="84" t="s">
        <v>141</v>
      </c>
      <c r="N52" s="84" t="str">
        <f>"12.2022"</f>
        <v>12.2022</v>
      </c>
      <c r="O52" s="84">
        <v>12.202299999999999</v>
      </c>
      <c r="P52" s="84" t="s">
        <v>147</v>
      </c>
      <c r="Q52" s="84" t="s">
        <v>59</v>
      </c>
      <c r="R52" s="90" t="s">
        <v>32</v>
      </c>
      <c r="S52" s="84" t="s">
        <v>59</v>
      </c>
      <c r="T52" s="84">
        <v>0</v>
      </c>
      <c r="U52" s="84">
        <v>0</v>
      </c>
      <c r="V52" s="75" t="s">
        <v>79</v>
      </c>
      <c r="W52" s="15"/>
      <c r="X52" s="15"/>
      <c r="Y52" s="15"/>
      <c r="Z52" s="15"/>
    </row>
    <row r="53" spans="1:26" s="16" customFormat="1" ht="78.75" x14ac:dyDescent="0.2">
      <c r="A53" s="84">
        <v>32</v>
      </c>
      <c r="B53" s="89" t="s">
        <v>260</v>
      </c>
      <c r="C53" s="89" t="s">
        <v>261</v>
      </c>
      <c r="D53" s="84" t="s">
        <v>135</v>
      </c>
      <c r="E53" s="89" t="s">
        <v>311</v>
      </c>
      <c r="F53" s="87" t="s">
        <v>92</v>
      </c>
      <c r="G53" s="84" t="s">
        <v>312</v>
      </c>
      <c r="H53" s="84" t="s">
        <v>312</v>
      </c>
      <c r="I53" s="84" t="s">
        <v>263</v>
      </c>
      <c r="J53" s="87" t="s">
        <v>31</v>
      </c>
      <c r="K53" s="87" t="s">
        <v>55</v>
      </c>
      <c r="L53" s="88" t="s">
        <v>313</v>
      </c>
      <c r="M53" s="84" t="s">
        <v>141</v>
      </c>
      <c r="N53" s="84" t="str">
        <f t="shared" ref="N53:N56" si="1">"12.2022"</f>
        <v>12.2022</v>
      </c>
      <c r="O53" s="84">
        <v>2.2023999999999999</v>
      </c>
      <c r="P53" s="84" t="s">
        <v>117</v>
      </c>
      <c r="Q53" s="84" t="s">
        <v>59</v>
      </c>
      <c r="R53" s="90" t="s">
        <v>32</v>
      </c>
      <c r="S53" s="84" t="s">
        <v>76</v>
      </c>
      <c r="T53" s="84">
        <v>12</v>
      </c>
      <c r="U53" s="84">
        <v>0</v>
      </c>
      <c r="V53" s="75" t="s">
        <v>79</v>
      </c>
      <c r="W53" s="15"/>
      <c r="X53" s="15"/>
      <c r="Y53" s="15"/>
      <c r="Z53" s="15"/>
    </row>
    <row r="54" spans="1:26" s="16" customFormat="1" ht="66.75" customHeight="1" x14ac:dyDescent="0.2">
      <c r="A54" s="84">
        <v>33</v>
      </c>
      <c r="B54" s="89" t="s">
        <v>314</v>
      </c>
      <c r="C54" s="89" t="s">
        <v>315</v>
      </c>
      <c r="D54" s="84" t="s">
        <v>130</v>
      </c>
      <c r="E54" s="89" t="s">
        <v>316</v>
      </c>
      <c r="F54" s="87" t="s">
        <v>92</v>
      </c>
      <c r="G54" s="84" t="s">
        <v>171</v>
      </c>
      <c r="H54" s="84" t="s">
        <v>172</v>
      </c>
      <c r="I54" s="84" t="s">
        <v>317</v>
      </c>
      <c r="J54" s="87" t="s">
        <v>31</v>
      </c>
      <c r="K54" s="87" t="s">
        <v>55</v>
      </c>
      <c r="L54" s="88" t="s">
        <v>359</v>
      </c>
      <c r="M54" s="84" t="s">
        <v>141</v>
      </c>
      <c r="N54" s="84" t="str">
        <f t="shared" si="1"/>
        <v>12.2022</v>
      </c>
      <c r="O54" s="84">
        <v>4.2023000000000001</v>
      </c>
      <c r="P54" s="84" t="s">
        <v>147</v>
      </c>
      <c r="Q54" s="84" t="s">
        <v>59</v>
      </c>
      <c r="R54" s="90" t="s">
        <v>32</v>
      </c>
      <c r="S54" s="84" t="s">
        <v>59</v>
      </c>
      <c r="T54" s="84">
        <v>0</v>
      </c>
      <c r="U54" s="84">
        <v>0</v>
      </c>
      <c r="V54" s="75" t="s">
        <v>79</v>
      </c>
      <c r="W54" s="15"/>
      <c r="X54" s="15"/>
      <c r="Y54" s="15"/>
      <c r="Z54" s="15"/>
    </row>
    <row r="55" spans="1:26" s="16" customFormat="1" ht="78.75" x14ac:dyDescent="0.2">
      <c r="A55" s="84">
        <v>34</v>
      </c>
      <c r="B55" s="89" t="s">
        <v>115</v>
      </c>
      <c r="C55" s="89" t="s">
        <v>116</v>
      </c>
      <c r="D55" s="84" t="s">
        <v>132</v>
      </c>
      <c r="E55" s="89" t="s">
        <v>170</v>
      </c>
      <c r="F55" s="87" t="s">
        <v>92</v>
      </c>
      <c r="G55" s="84">
        <v>362</v>
      </c>
      <c r="H55" s="84" t="s">
        <v>98</v>
      </c>
      <c r="I55" s="84">
        <v>12</v>
      </c>
      <c r="J55" s="87" t="s">
        <v>31</v>
      </c>
      <c r="K55" s="87" t="s">
        <v>55</v>
      </c>
      <c r="L55" s="88" t="s">
        <v>321</v>
      </c>
      <c r="M55" s="84" t="s">
        <v>141</v>
      </c>
      <c r="N55" s="84" t="str">
        <f t="shared" si="1"/>
        <v>12.2022</v>
      </c>
      <c r="O55" s="84">
        <v>1.2023999999999999</v>
      </c>
      <c r="P55" s="84" t="s">
        <v>147</v>
      </c>
      <c r="Q55" s="84" t="s">
        <v>59</v>
      </c>
      <c r="R55" s="90" t="s">
        <v>32</v>
      </c>
      <c r="S55" s="84" t="s">
        <v>59</v>
      </c>
      <c r="T55" s="84">
        <v>0</v>
      </c>
      <c r="U55" s="84">
        <v>0</v>
      </c>
      <c r="V55" s="75" t="s">
        <v>79</v>
      </c>
      <c r="W55" s="15"/>
      <c r="X55" s="15"/>
      <c r="Y55" s="15"/>
      <c r="Z55" s="15"/>
    </row>
    <row r="56" spans="1:26" s="16" customFormat="1" ht="67.5" x14ac:dyDescent="0.2">
      <c r="A56" s="84">
        <v>35</v>
      </c>
      <c r="B56" s="89" t="s">
        <v>29</v>
      </c>
      <c r="C56" s="89" t="s">
        <v>30</v>
      </c>
      <c r="D56" s="84" t="s">
        <v>134</v>
      </c>
      <c r="E56" s="89" t="s">
        <v>121</v>
      </c>
      <c r="F56" s="87" t="s">
        <v>92</v>
      </c>
      <c r="G56" s="84">
        <v>876</v>
      </c>
      <c r="H56" s="84" t="s">
        <v>53</v>
      </c>
      <c r="I56" s="84">
        <v>1</v>
      </c>
      <c r="J56" s="87" t="s">
        <v>31</v>
      </c>
      <c r="K56" s="87" t="s">
        <v>55</v>
      </c>
      <c r="L56" s="88" t="s">
        <v>318</v>
      </c>
      <c r="M56" s="84" t="s">
        <v>141</v>
      </c>
      <c r="N56" s="84" t="str">
        <f t="shared" si="1"/>
        <v>12.2022</v>
      </c>
      <c r="O56" s="84">
        <v>4.2023000000000001</v>
      </c>
      <c r="P56" s="84" t="s">
        <v>117</v>
      </c>
      <c r="Q56" s="84" t="s">
        <v>59</v>
      </c>
      <c r="R56" s="90" t="s">
        <v>32</v>
      </c>
      <c r="S56" s="84" t="s">
        <v>76</v>
      </c>
      <c r="T56" s="84">
        <v>0</v>
      </c>
      <c r="U56" s="84">
        <v>0</v>
      </c>
      <c r="V56" s="75" t="s">
        <v>79</v>
      </c>
      <c r="W56" s="15"/>
      <c r="X56" s="15"/>
      <c r="Y56" s="15"/>
      <c r="Z56" s="15"/>
    </row>
    <row r="57" spans="1:26" s="16" customFormat="1" ht="67.5" x14ac:dyDescent="0.2">
      <c r="A57" s="85">
        <v>36</v>
      </c>
      <c r="B57" s="85" t="s">
        <v>101</v>
      </c>
      <c r="C57" s="85" t="s">
        <v>110</v>
      </c>
      <c r="D57" s="85" t="s">
        <v>132</v>
      </c>
      <c r="E57" s="85" t="s">
        <v>210</v>
      </c>
      <c r="F57" s="81" t="s">
        <v>174</v>
      </c>
      <c r="G57" s="81" t="s">
        <v>159</v>
      </c>
      <c r="H57" s="85" t="s">
        <v>102</v>
      </c>
      <c r="I57" s="31" t="s">
        <v>211</v>
      </c>
      <c r="J57" s="81" t="s">
        <v>31</v>
      </c>
      <c r="K57" s="81" t="s">
        <v>55</v>
      </c>
      <c r="L57" s="34" t="s">
        <v>360</v>
      </c>
      <c r="M57" s="85" t="s">
        <v>141</v>
      </c>
      <c r="N57" s="85" t="s">
        <v>150</v>
      </c>
      <c r="O57" s="32">
        <v>1.2022999999999999</v>
      </c>
      <c r="P57" s="28" t="s">
        <v>56</v>
      </c>
      <c r="Q57" s="84" t="s">
        <v>76</v>
      </c>
      <c r="R57" s="90" t="s">
        <v>32</v>
      </c>
      <c r="S57" s="84" t="s">
        <v>76</v>
      </c>
      <c r="T57" s="90" t="s">
        <v>59</v>
      </c>
      <c r="U57" s="90" t="s">
        <v>33</v>
      </c>
      <c r="V57" s="75" t="s">
        <v>79</v>
      </c>
      <c r="W57" s="15"/>
      <c r="X57" s="15"/>
      <c r="Y57" s="15"/>
      <c r="Z57" s="15"/>
    </row>
    <row r="58" spans="1:26" s="16" customFormat="1" ht="67.5" x14ac:dyDescent="0.2">
      <c r="A58" s="84">
        <v>37</v>
      </c>
      <c r="B58" s="85" t="s">
        <v>101</v>
      </c>
      <c r="C58" s="85" t="s">
        <v>110</v>
      </c>
      <c r="D58" s="85" t="s">
        <v>132</v>
      </c>
      <c r="E58" s="85" t="s">
        <v>212</v>
      </c>
      <c r="F58" s="81" t="s">
        <v>174</v>
      </c>
      <c r="G58" s="81" t="s">
        <v>159</v>
      </c>
      <c r="H58" s="85" t="s">
        <v>102</v>
      </c>
      <c r="I58" s="31" t="s">
        <v>213</v>
      </c>
      <c r="J58" s="81" t="s">
        <v>31</v>
      </c>
      <c r="K58" s="81" t="s">
        <v>55</v>
      </c>
      <c r="L58" s="85" t="s">
        <v>361</v>
      </c>
      <c r="M58" s="85" t="s">
        <v>141</v>
      </c>
      <c r="N58" s="85" t="s">
        <v>150</v>
      </c>
      <c r="O58" s="32">
        <v>1.2022999999999999</v>
      </c>
      <c r="P58" s="28" t="s">
        <v>56</v>
      </c>
      <c r="Q58" s="84" t="s">
        <v>76</v>
      </c>
      <c r="R58" s="90" t="s">
        <v>32</v>
      </c>
      <c r="S58" s="84" t="s">
        <v>76</v>
      </c>
      <c r="T58" s="90" t="s">
        <v>59</v>
      </c>
      <c r="U58" s="90" t="s">
        <v>33</v>
      </c>
      <c r="V58" s="75" t="s">
        <v>79</v>
      </c>
      <c r="W58" s="15"/>
      <c r="X58" s="15"/>
      <c r="Y58" s="15"/>
      <c r="Z58" s="15"/>
    </row>
    <row r="59" spans="1:26" s="16" customFormat="1" ht="67.5" x14ac:dyDescent="0.2">
      <c r="A59" s="84">
        <v>38</v>
      </c>
      <c r="B59" s="85" t="s">
        <v>101</v>
      </c>
      <c r="C59" s="85" t="s">
        <v>110</v>
      </c>
      <c r="D59" s="85" t="s">
        <v>132</v>
      </c>
      <c r="E59" s="85" t="s">
        <v>214</v>
      </c>
      <c r="F59" s="81" t="s">
        <v>174</v>
      </c>
      <c r="G59" s="81" t="s">
        <v>159</v>
      </c>
      <c r="H59" s="85" t="s">
        <v>102</v>
      </c>
      <c r="I59" s="31" t="s">
        <v>215</v>
      </c>
      <c r="J59" s="81" t="s">
        <v>31</v>
      </c>
      <c r="K59" s="81" t="s">
        <v>55</v>
      </c>
      <c r="L59" s="91" t="s">
        <v>362</v>
      </c>
      <c r="M59" s="85" t="s">
        <v>141</v>
      </c>
      <c r="N59" s="85" t="s">
        <v>150</v>
      </c>
      <c r="O59" s="32">
        <v>1.2022999999999999</v>
      </c>
      <c r="P59" s="30" t="s">
        <v>56</v>
      </c>
      <c r="Q59" s="77" t="s">
        <v>76</v>
      </c>
      <c r="R59" s="90" t="s">
        <v>32</v>
      </c>
      <c r="S59" s="84" t="s">
        <v>76</v>
      </c>
      <c r="T59" s="90" t="s">
        <v>59</v>
      </c>
      <c r="U59" s="90" t="s">
        <v>33</v>
      </c>
      <c r="V59" s="75" t="s">
        <v>79</v>
      </c>
      <c r="W59" s="15"/>
      <c r="X59" s="15"/>
      <c r="Y59" s="15"/>
      <c r="Z59" s="15"/>
    </row>
    <row r="60" spans="1:26" s="16" customFormat="1" ht="90" x14ac:dyDescent="0.2">
      <c r="A60" s="84">
        <v>39</v>
      </c>
      <c r="B60" s="84" t="s">
        <v>383</v>
      </c>
      <c r="C60" s="84" t="s">
        <v>194</v>
      </c>
      <c r="D60" s="84" t="s">
        <v>132</v>
      </c>
      <c r="E60" s="84" t="s">
        <v>216</v>
      </c>
      <c r="F60" s="87" t="s">
        <v>92</v>
      </c>
      <c r="G60" s="87" t="s">
        <v>158</v>
      </c>
      <c r="H60" s="84" t="s">
        <v>53</v>
      </c>
      <c r="I60" s="84">
        <v>10</v>
      </c>
      <c r="J60" s="87" t="s">
        <v>31</v>
      </c>
      <c r="K60" s="87" t="s">
        <v>55</v>
      </c>
      <c r="L60" s="84" t="s">
        <v>363</v>
      </c>
      <c r="M60" s="84" t="s">
        <v>141</v>
      </c>
      <c r="N60" s="84" t="s">
        <v>150</v>
      </c>
      <c r="O60" s="84">
        <v>5.2023000000000001</v>
      </c>
      <c r="P60" s="84" t="s">
        <v>147</v>
      </c>
      <c r="Q60" s="84" t="s">
        <v>59</v>
      </c>
      <c r="R60" s="90" t="s">
        <v>32</v>
      </c>
      <c r="S60" s="84" t="s">
        <v>59</v>
      </c>
      <c r="T60" s="90" t="s">
        <v>76</v>
      </c>
      <c r="U60" s="90" t="s">
        <v>33</v>
      </c>
      <c r="V60" s="75" t="s">
        <v>79</v>
      </c>
      <c r="W60" s="15"/>
      <c r="X60" s="15"/>
      <c r="Y60" s="15"/>
      <c r="Z60" s="15"/>
    </row>
    <row r="61" spans="1:26" s="16" customFormat="1" ht="67.5" x14ac:dyDescent="0.2">
      <c r="A61" s="84">
        <v>40</v>
      </c>
      <c r="B61" s="19" t="s">
        <v>381</v>
      </c>
      <c r="C61" s="18" t="s">
        <v>203</v>
      </c>
      <c r="D61" s="18" t="s">
        <v>132</v>
      </c>
      <c r="E61" s="18" t="s">
        <v>204</v>
      </c>
      <c r="F61" s="87" t="s">
        <v>174</v>
      </c>
      <c r="G61" s="87"/>
      <c r="H61" s="18"/>
      <c r="I61" s="36"/>
      <c r="J61" s="87" t="s">
        <v>31</v>
      </c>
      <c r="K61" s="87" t="s">
        <v>55</v>
      </c>
      <c r="L61" s="18" t="s">
        <v>364</v>
      </c>
      <c r="M61" s="18" t="s">
        <v>141</v>
      </c>
      <c r="N61" s="18" t="s">
        <v>150</v>
      </c>
      <c r="O61" s="37">
        <v>1.2022999999999999</v>
      </c>
      <c r="P61" s="28" t="s">
        <v>56</v>
      </c>
      <c r="Q61" s="84" t="s">
        <v>76</v>
      </c>
      <c r="R61" s="90" t="s">
        <v>32</v>
      </c>
      <c r="S61" s="84" t="s">
        <v>76</v>
      </c>
      <c r="T61" s="90" t="s">
        <v>76</v>
      </c>
      <c r="U61" s="90" t="s">
        <v>33</v>
      </c>
      <c r="V61" s="75" t="s">
        <v>79</v>
      </c>
      <c r="W61" s="15"/>
      <c r="X61" s="15"/>
      <c r="Y61" s="15"/>
      <c r="Z61" s="15"/>
    </row>
    <row r="62" spans="1:26" s="16" customFormat="1" ht="86.25" customHeight="1" x14ac:dyDescent="0.2">
      <c r="A62" s="84">
        <v>41</v>
      </c>
      <c r="B62" s="89" t="s">
        <v>66</v>
      </c>
      <c r="C62" s="89" t="s">
        <v>67</v>
      </c>
      <c r="D62" s="84" t="s">
        <v>131</v>
      </c>
      <c r="E62" s="8" t="s">
        <v>128</v>
      </c>
      <c r="F62" s="87" t="s">
        <v>156</v>
      </c>
      <c r="G62" s="84">
        <v>114</v>
      </c>
      <c r="H62" s="8" t="s">
        <v>68</v>
      </c>
      <c r="I62" s="35">
        <v>215629.77</v>
      </c>
      <c r="J62" s="87" t="s">
        <v>31</v>
      </c>
      <c r="K62" s="87" t="s">
        <v>55</v>
      </c>
      <c r="L62" s="88" t="s">
        <v>319</v>
      </c>
      <c r="M62" s="84" t="s">
        <v>141</v>
      </c>
      <c r="N62" s="84" t="str">
        <f>"12.2022"</f>
        <v>12.2022</v>
      </c>
      <c r="O62" s="84">
        <v>1.2023999999999999</v>
      </c>
      <c r="P62" s="84" t="s">
        <v>56</v>
      </c>
      <c r="Q62" s="84" t="s">
        <v>76</v>
      </c>
      <c r="R62" s="90" t="s">
        <v>32</v>
      </c>
      <c r="S62" s="84" t="s">
        <v>76</v>
      </c>
      <c r="T62" s="84">
        <v>12</v>
      </c>
      <c r="U62" s="84">
        <v>0</v>
      </c>
      <c r="V62" s="75" t="s">
        <v>79</v>
      </c>
      <c r="W62" s="15"/>
      <c r="X62" s="15"/>
      <c r="Y62" s="15"/>
      <c r="Z62" s="15"/>
    </row>
    <row r="63" spans="1:26" s="16" customFormat="1" ht="84" customHeight="1" x14ac:dyDescent="0.2">
      <c r="A63" s="84">
        <v>42</v>
      </c>
      <c r="B63" s="89" t="s">
        <v>66</v>
      </c>
      <c r="C63" s="89" t="s">
        <v>67</v>
      </c>
      <c r="D63" s="84" t="s">
        <v>131</v>
      </c>
      <c r="E63" s="8" t="s">
        <v>128</v>
      </c>
      <c r="F63" s="87" t="s">
        <v>156</v>
      </c>
      <c r="G63" s="84">
        <v>114</v>
      </c>
      <c r="H63" s="8" t="s">
        <v>68</v>
      </c>
      <c r="I63" s="35">
        <v>50500.79</v>
      </c>
      <c r="J63" s="87" t="s">
        <v>31</v>
      </c>
      <c r="K63" s="87" t="s">
        <v>55</v>
      </c>
      <c r="L63" s="88" t="s">
        <v>320</v>
      </c>
      <c r="M63" s="84" t="s">
        <v>141</v>
      </c>
      <c r="N63" s="84" t="str">
        <f t="shared" ref="N63:N66" si="2">"12.2022"</f>
        <v>12.2022</v>
      </c>
      <c r="O63" s="84">
        <v>1.2023999999999999</v>
      </c>
      <c r="P63" s="84" t="s">
        <v>56</v>
      </c>
      <c r="Q63" s="84" t="s">
        <v>76</v>
      </c>
      <c r="R63" s="90" t="s">
        <v>32</v>
      </c>
      <c r="S63" s="84" t="s">
        <v>76</v>
      </c>
      <c r="T63" s="84">
        <v>12</v>
      </c>
      <c r="U63" s="84">
        <v>0</v>
      </c>
      <c r="V63" s="75" t="s">
        <v>79</v>
      </c>
      <c r="W63" s="15"/>
      <c r="X63" s="15"/>
      <c r="Y63" s="15"/>
      <c r="Z63" s="15"/>
    </row>
    <row r="64" spans="1:26" s="16" customFormat="1" ht="70.5" customHeight="1" x14ac:dyDescent="0.2">
      <c r="A64" s="84">
        <v>43</v>
      </c>
      <c r="B64" s="33" t="s">
        <v>305</v>
      </c>
      <c r="C64" s="33" t="s">
        <v>304</v>
      </c>
      <c r="D64" s="84" t="s">
        <v>132</v>
      </c>
      <c r="E64" s="89" t="s">
        <v>307</v>
      </c>
      <c r="F64" s="87" t="s">
        <v>92</v>
      </c>
      <c r="G64" s="84">
        <v>876</v>
      </c>
      <c r="H64" s="84" t="s">
        <v>53</v>
      </c>
      <c r="I64" s="84">
        <v>37</v>
      </c>
      <c r="J64" s="87" t="s">
        <v>31</v>
      </c>
      <c r="K64" s="87" t="s">
        <v>55</v>
      </c>
      <c r="L64" s="88" t="s">
        <v>306</v>
      </c>
      <c r="M64" s="84" t="s">
        <v>141</v>
      </c>
      <c r="N64" s="84" t="str">
        <f t="shared" si="2"/>
        <v>12.2022</v>
      </c>
      <c r="O64" s="84">
        <v>3.2023000000000001</v>
      </c>
      <c r="P64" s="84" t="s">
        <v>117</v>
      </c>
      <c r="Q64" s="84" t="s">
        <v>59</v>
      </c>
      <c r="R64" s="90" t="s">
        <v>32</v>
      </c>
      <c r="S64" s="84" t="s">
        <v>76</v>
      </c>
      <c r="T64" s="84">
        <v>0</v>
      </c>
      <c r="U64" s="84">
        <v>0</v>
      </c>
      <c r="V64" s="75" t="s">
        <v>79</v>
      </c>
      <c r="W64" s="15"/>
      <c r="X64" s="15"/>
      <c r="Y64" s="15"/>
      <c r="Z64" s="15"/>
    </row>
    <row r="65" spans="1:26" s="16" customFormat="1" ht="67.5" x14ac:dyDescent="0.2">
      <c r="A65" s="84">
        <v>44</v>
      </c>
      <c r="B65" s="89" t="s">
        <v>322</v>
      </c>
      <c r="C65" s="89" t="s">
        <v>329</v>
      </c>
      <c r="D65" s="84" t="s">
        <v>131</v>
      </c>
      <c r="E65" s="89" t="s">
        <v>323</v>
      </c>
      <c r="F65" s="87" t="s">
        <v>92</v>
      </c>
      <c r="G65" s="84" t="s">
        <v>234</v>
      </c>
      <c r="H65" s="84" t="s">
        <v>246</v>
      </c>
      <c r="I65" s="84" t="s">
        <v>324</v>
      </c>
      <c r="J65" s="87" t="s">
        <v>31</v>
      </c>
      <c r="K65" s="87" t="s">
        <v>55</v>
      </c>
      <c r="L65" s="88" t="s">
        <v>325</v>
      </c>
      <c r="M65" s="84" t="s">
        <v>141</v>
      </c>
      <c r="N65" s="84" t="str">
        <f t="shared" si="2"/>
        <v>12.2022</v>
      </c>
      <c r="O65" s="84">
        <v>8.2022999999999993</v>
      </c>
      <c r="P65" s="84" t="s">
        <v>147</v>
      </c>
      <c r="Q65" s="84" t="s">
        <v>59</v>
      </c>
      <c r="R65" s="90" t="s">
        <v>32</v>
      </c>
      <c r="S65" s="84" t="s">
        <v>59</v>
      </c>
      <c r="T65" s="84">
        <v>0</v>
      </c>
      <c r="U65" s="84">
        <v>0</v>
      </c>
      <c r="V65" s="75" t="s">
        <v>79</v>
      </c>
      <c r="W65" s="15"/>
      <c r="X65" s="15"/>
      <c r="Y65" s="15"/>
      <c r="Z65" s="15"/>
    </row>
    <row r="66" spans="1:26" s="16" customFormat="1" ht="104.25" customHeight="1" x14ac:dyDescent="0.2">
      <c r="A66" s="84">
        <v>45</v>
      </c>
      <c r="B66" s="33" t="s">
        <v>91</v>
      </c>
      <c r="C66" s="33" t="s">
        <v>90</v>
      </c>
      <c r="D66" s="84" t="s">
        <v>132</v>
      </c>
      <c r="E66" s="89" t="s">
        <v>126</v>
      </c>
      <c r="F66" s="87" t="s">
        <v>92</v>
      </c>
      <c r="G66" s="84">
        <v>356</v>
      </c>
      <c r="H66" s="84" t="s">
        <v>95</v>
      </c>
      <c r="I66" s="84">
        <v>377</v>
      </c>
      <c r="J66" s="87" t="s">
        <v>31</v>
      </c>
      <c r="K66" s="87" t="s">
        <v>55</v>
      </c>
      <c r="L66" s="88" t="s">
        <v>326</v>
      </c>
      <c r="M66" s="84" t="s">
        <v>141</v>
      </c>
      <c r="N66" s="84" t="str">
        <f t="shared" si="2"/>
        <v>12.2022</v>
      </c>
      <c r="O66" s="84">
        <v>1.2023999999999999</v>
      </c>
      <c r="P66" s="84" t="s">
        <v>147</v>
      </c>
      <c r="Q66" s="84" t="s">
        <v>59</v>
      </c>
      <c r="R66" s="90" t="s">
        <v>32</v>
      </c>
      <c r="S66" s="84" t="s">
        <v>59</v>
      </c>
      <c r="T66" s="84">
        <v>0</v>
      </c>
      <c r="U66" s="84">
        <v>0</v>
      </c>
      <c r="V66" s="75" t="s">
        <v>79</v>
      </c>
      <c r="W66" s="15"/>
      <c r="X66" s="15"/>
      <c r="Y66" s="15"/>
      <c r="Z66" s="15"/>
    </row>
    <row r="67" spans="1:26" s="16" customFormat="1" ht="294" customHeight="1" x14ac:dyDescent="0.2">
      <c r="A67" s="199">
        <v>46</v>
      </c>
      <c r="B67" s="234" t="s">
        <v>136</v>
      </c>
      <c r="C67" s="234" t="s">
        <v>137</v>
      </c>
      <c r="D67" s="199" t="s">
        <v>138</v>
      </c>
      <c r="E67" s="234" t="s">
        <v>103</v>
      </c>
      <c r="F67" s="201" t="s">
        <v>92</v>
      </c>
      <c r="G67" s="199" t="s">
        <v>166</v>
      </c>
      <c r="H67" s="199" t="s">
        <v>145</v>
      </c>
      <c r="I67" s="199" t="s">
        <v>327</v>
      </c>
      <c r="J67" s="201" t="s">
        <v>31</v>
      </c>
      <c r="K67" s="201" t="s">
        <v>55</v>
      </c>
      <c r="L67" s="205" t="s">
        <v>328</v>
      </c>
      <c r="M67" s="199" t="s">
        <v>141</v>
      </c>
      <c r="N67" s="199" t="s">
        <v>146</v>
      </c>
      <c r="O67" s="196" t="str">
        <f>"01.2024"</f>
        <v>01.2024</v>
      </c>
      <c r="P67" s="199" t="s">
        <v>62</v>
      </c>
      <c r="Q67" s="199" t="s">
        <v>59</v>
      </c>
      <c r="R67" s="200" t="s">
        <v>32</v>
      </c>
      <c r="S67" s="199" t="s">
        <v>76</v>
      </c>
      <c r="T67" s="199">
        <v>0</v>
      </c>
      <c r="U67" s="199" t="s">
        <v>33</v>
      </c>
      <c r="V67" s="200" t="s">
        <v>79</v>
      </c>
      <c r="W67" s="194"/>
      <c r="X67" s="194"/>
      <c r="Y67" s="194"/>
      <c r="Z67" s="194"/>
    </row>
    <row r="68" spans="1:26" s="16" customFormat="1" ht="300" customHeight="1" x14ac:dyDescent="0.2">
      <c r="A68" s="195"/>
      <c r="B68" s="235"/>
      <c r="C68" s="235"/>
      <c r="D68" s="236"/>
      <c r="E68" s="195"/>
      <c r="F68" s="237"/>
      <c r="G68" s="202"/>
      <c r="H68" s="195"/>
      <c r="I68" s="195"/>
      <c r="J68" s="195"/>
      <c r="K68" s="195"/>
      <c r="L68" s="195"/>
      <c r="M68" s="195"/>
      <c r="N68" s="195"/>
      <c r="O68" s="195"/>
      <c r="P68" s="195"/>
      <c r="Q68" s="195"/>
      <c r="R68" s="195"/>
      <c r="S68" s="195"/>
      <c r="T68" s="195"/>
      <c r="U68" s="195"/>
      <c r="V68" s="195"/>
      <c r="W68" s="195"/>
      <c r="X68" s="195"/>
      <c r="Y68" s="195"/>
      <c r="Z68" s="195"/>
    </row>
    <row r="69" spans="1:26" ht="81.75" customHeight="1" x14ac:dyDescent="0.2">
      <c r="A69" s="84">
        <v>47</v>
      </c>
      <c r="B69" s="89" t="s">
        <v>384</v>
      </c>
      <c r="C69" s="89" t="s">
        <v>385</v>
      </c>
      <c r="D69" s="84" t="s">
        <v>386</v>
      </c>
      <c r="E69" s="89" t="s">
        <v>387</v>
      </c>
      <c r="F69" s="87" t="s">
        <v>174</v>
      </c>
      <c r="G69" s="84" t="s">
        <v>388</v>
      </c>
      <c r="H69" s="84" t="s">
        <v>389</v>
      </c>
      <c r="I69" s="84" t="s">
        <v>390</v>
      </c>
      <c r="J69" s="87" t="s">
        <v>31</v>
      </c>
      <c r="K69" s="87" t="s">
        <v>55</v>
      </c>
      <c r="L69" s="88" t="s">
        <v>391</v>
      </c>
      <c r="M69" s="84" t="s">
        <v>141</v>
      </c>
      <c r="N69" s="84" t="str">
        <f>"12.2022"</f>
        <v>12.2022</v>
      </c>
      <c r="O69" s="84">
        <v>1.2023999999999999</v>
      </c>
      <c r="P69" s="84" t="s">
        <v>56</v>
      </c>
      <c r="Q69" s="84" t="s">
        <v>76</v>
      </c>
      <c r="R69" s="90" t="s">
        <v>32</v>
      </c>
      <c r="S69" s="84" t="s">
        <v>76</v>
      </c>
      <c r="T69" s="84">
        <v>0</v>
      </c>
      <c r="U69" s="84">
        <v>0</v>
      </c>
      <c r="V69" s="90" t="s">
        <v>79</v>
      </c>
      <c r="W69" s="15"/>
      <c r="X69" s="15"/>
      <c r="Y69" s="15"/>
      <c r="Z69" s="15"/>
    </row>
    <row r="70" spans="1:26" ht="78.75" x14ac:dyDescent="0.2">
      <c r="A70" s="84">
        <v>48</v>
      </c>
      <c r="B70" s="89" t="s">
        <v>392</v>
      </c>
      <c r="C70" s="89" t="s">
        <v>393</v>
      </c>
      <c r="D70" s="84" t="s">
        <v>133</v>
      </c>
      <c r="E70" s="89" t="s">
        <v>394</v>
      </c>
      <c r="F70" s="87" t="s">
        <v>174</v>
      </c>
      <c r="G70" s="84" t="s">
        <v>395</v>
      </c>
      <c r="H70" s="84" t="s">
        <v>396</v>
      </c>
      <c r="I70" s="84" t="s">
        <v>397</v>
      </c>
      <c r="J70" s="87" t="s">
        <v>31</v>
      </c>
      <c r="K70" s="87" t="s">
        <v>55</v>
      </c>
      <c r="L70" s="88" t="s">
        <v>398</v>
      </c>
      <c r="M70" s="84" t="s">
        <v>141</v>
      </c>
      <c r="N70" s="84" t="str">
        <f t="shared" ref="N70:N71" si="3">"12.2022"</f>
        <v>12.2022</v>
      </c>
      <c r="O70" s="84">
        <v>1.2023999999999999</v>
      </c>
      <c r="P70" s="84" t="s">
        <v>56</v>
      </c>
      <c r="Q70" s="84" t="s">
        <v>76</v>
      </c>
      <c r="R70" s="90" t="s">
        <v>32</v>
      </c>
      <c r="S70" s="84" t="s">
        <v>76</v>
      </c>
      <c r="T70" s="84">
        <v>0</v>
      </c>
      <c r="U70" s="84">
        <v>0</v>
      </c>
      <c r="V70" s="90" t="s">
        <v>79</v>
      </c>
      <c r="W70" s="15"/>
      <c r="X70" s="15"/>
      <c r="Y70" s="15"/>
      <c r="Z70" s="15"/>
    </row>
    <row r="71" spans="1:26" ht="78.75" x14ac:dyDescent="0.2">
      <c r="A71" s="84">
        <v>49</v>
      </c>
      <c r="B71" s="33" t="s">
        <v>399</v>
      </c>
      <c r="C71" s="33" t="s">
        <v>104</v>
      </c>
      <c r="D71" s="84" t="s">
        <v>132</v>
      </c>
      <c r="E71" s="89" t="s">
        <v>173</v>
      </c>
      <c r="F71" s="87" t="s">
        <v>174</v>
      </c>
      <c r="G71" s="84"/>
      <c r="H71" s="84"/>
      <c r="I71" s="84" t="s">
        <v>400</v>
      </c>
      <c r="J71" s="87" t="s">
        <v>31</v>
      </c>
      <c r="K71" s="87" t="s">
        <v>55</v>
      </c>
      <c r="L71" s="88" t="s">
        <v>401</v>
      </c>
      <c r="M71" s="84" t="s">
        <v>141</v>
      </c>
      <c r="N71" s="84" t="str">
        <f t="shared" si="3"/>
        <v>12.2022</v>
      </c>
      <c r="O71" s="84">
        <v>1.2023999999999999</v>
      </c>
      <c r="P71" s="84" t="s">
        <v>56</v>
      </c>
      <c r="Q71" s="84" t="s">
        <v>76</v>
      </c>
      <c r="R71" s="90" t="s">
        <v>32</v>
      </c>
      <c r="S71" s="84" t="s">
        <v>76</v>
      </c>
      <c r="T71" s="84">
        <v>0</v>
      </c>
      <c r="U71" s="84">
        <v>0</v>
      </c>
      <c r="V71" s="90" t="s">
        <v>79</v>
      </c>
      <c r="W71" s="15"/>
      <c r="X71" s="15"/>
      <c r="Y71" s="15"/>
      <c r="Z71" s="15"/>
    </row>
    <row r="72" spans="1:26" s="16" customFormat="1" ht="67.5" x14ac:dyDescent="0.2">
      <c r="A72" s="84">
        <v>50</v>
      </c>
      <c r="B72" s="13">
        <v>18.12</v>
      </c>
      <c r="C72" s="84" t="s">
        <v>168</v>
      </c>
      <c r="D72" s="84" t="s">
        <v>132</v>
      </c>
      <c r="E72" s="84" t="s">
        <v>217</v>
      </c>
      <c r="F72" s="87" t="s">
        <v>92</v>
      </c>
      <c r="G72" s="89"/>
      <c r="H72" s="84"/>
      <c r="I72" s="84" t="s">
        <v>218</v>
      </c>
      <c r="J72" s="87" t="s">
        <v>31</v>
      </c>
      <c r="K72" s="87" t="s">
        <v>55</v>
      </c>
      <c r="L72" s="9" t="s">
        <v>365</v>
      </c>
      <c r="M72" s="8" t="s">
        <v>141</v>
      </c>
      <c r="N72" s="8" t="str">
        <f>"05.2022"</f>
        <v>05.2022</v>
      </c>
      <c r="O72" s="28">
        <v>1.2022999999999999</v>
      </c>
      <c r="P72" s="84" t="s">
        <v>117</v>
      </c>
      <c r="Q72" s="84" t="s">
        <v>59</v>
      </c>
      <c r="R72" s="90" t="s">
        <v>32</v>
      </c>
      <c r="S72" s="84" t="s">
        <v>76</v>
      </c>
      <c r="T72" s="90" t="s">
        <v>76</v>
      </c>
      <c r="U72" s="90" t="s">
        <v>33</v>
      </c>
      <c r="V72" s="90" t="s">
        <v>79</v>
      </c>
      <c r="W72" s="15"/>
      <c r="X72" s="15"/>
      <c r="Y72" s="15"/>
      <c r="Z72" s="15"/>
    </row>
    <row r="73" spans="1:26" s="49" customFormat="1" ht="67.5" x14ac:dyDescent="0.2">
      <c r="A73" s="44">
        <v>51</v>
      </c>
      <c r="B73" s="44">
        <v>95.11</v>
      </c>
      <c r="C73" s="44" t="s">
        <v>219</v>
      </c>
      <c r="D73" s="44" t="s">
        <v>132</v>
      </c>
      <c r="E73" s="44" t="s">
        <v>220</v>
      </c>
      <c r="F73" s="45" t="s">
        <v>92</v>
      </c>
      <c r="G73" s="45"/>
      <c r="H73" s="44"/>
      <c r="I73" s="44" t="s">
        <v>218</v>
      </c>
      <c r="J73" s="45" t="s">
        <v>31</v>
      </c>
      <c r="K73" s="45" t="s">
        <v>55</v>
      </c>
      <c r="L73" s="46" t="s">
        <v>366</v>
      </c>
      <c r="M73" s="44" t="s">
        <v>141</v>
      </c>
      <c r="N73" s="44" t="str">
        <f>"05.2022"</f>
        <v>05.2022</v>
      </c>
      <c r="O73" s="44" t="str">
        <f>"01.2023"</f>
        <v>01.2023</v>
      </c>
      <c r="P73" s="44" t="s">
        <v>117</v>
      </c>
      <c r="Q73" s="44" t="s">
        <v>59</v>
      </c>
      <c r="R73" s="47" t="s">
        <v>32</v>
      </c>
      <c r="S73" s="44" t="s">
        <v>76</v>
      </c>
      <c r="T73" s="47" t="s">
        <v>76</v>
      </c>
      <c r="U73" s="47" t="s">
        <v>33</v>
      </c>
      <c r="V73" s="90" t="s">
        <v>79</v>
      </c>
      <c r="W73" s="48"/>
      <c r="X73" s="48"/>
      <c r="Y73" s="48"/>
      <c r="Z73" s="48"/>
    </row>
    <row r="74" spans="1:26" ht="78.75" x14ac:dyDescent="0.2">
      <c r="A74" s="84">
        <v>52</v>
      </c>
      <c r="B74" s="89" t="s">
        <v>167</v>
      </c>
      <c r="C74" s="89" t="s">
        <v>168</v>
      </c>
      <c r="D74" s="84" t="s">
        <v>132</v>
      </c>
      <c r="E74" s="89" t="s">
        <v>404</v>
      </c>
      <c r="F74" s="87" t="s">
        <v>92</v>
      </c>
      <c r="G74" s="84"/>
      <c r="H74" s="84"/>
      <c r="I74" s="84" t="s">
        <v>400</v>
      </c>
      <c r="J74" s="87" t="s">
        <v>31</v>
      </c>
      <c r="K74" s="87" t="s">
        <v>55</v>
      </c>
      <c r="L74" s="88" t="s">
        <v>405</v>
      </c>
      <c r="M74" s="84" t="s">
        <v>141</v>
      </c>
      <c r="N74" s="84" t="str">
        <f>"12.2022"</f>
        <v>12.2022</v>
      </c>
      <c r="O74" s="84">
        <v>1.2023999999999999</v>
      </c>
      <c r="P74" s="84" t="s">
        <v>147</v>
      </c>
      <c r="Q74" s="84" t="s">
        <v>59</v>
      </c>
      <c r="R74" s="90" t="s">
        <v>32</v>
      </c>
      <c r="S74" s="84" t="s">
        <v>59</v>
      </c>
      <c r="T74" s="84">
        <v>0</v>
      </c>
      <c r="U74" s="84">
        <v>0</v>
      </c>
      <c r="V74" s="90" t="s">
        <v>79</v>
      </c>
      <c r="W74" s="15"/>
      <c r="X74" s="15"/>
      <c r="Y74" s="15"/>
      <c r="Z74" s="15"/>
    </row>
    <row r="75" spans="1:26" ht="78.75" x14ac:dyDescent="0.2">
      <c r="A75" s="84">
        <v>53</v>
      </c>
      <c r="B75" s="89" t="s">
        <v>458</v>
      </c>
      <c r="C75" s="89" t="s">
        <v>203</v>
      </c>
      <c r="D75" s="84" t="s">
        <v>132</v>
      </c>
      <c r="E75" s="89" t="s">
        <v>406</v>
      </c>
      <c r="F75" s="87" t="s">
        <v>92</v>
      </c>
      <c r="G75" s="84"/>
      <c r="H75" s="84"/>
      <c r="I75" s="84" t="s">
        <v>400</v>
      </c>
      <c r="J75" s="87" t="s">
        <v>31</v>
      </c>
      <c r="K75" s="87" t="s">
        <v>55</v>
      </c>
      <c r="L75" s="88" t="s">
        <v>407</v>
      </c>
      <c r="M75" s="84" t="s">
        <v>141</v>
      </c>
      <c r="N75" s="84" t="str">
        <f>"12.2022"</f>
        <v>12.2022</v>
      </c>
      <c r="O75" s="84">
        <v>1.2023999999999999</v>
      </c>
      <c r="P75" s="84" t="s">
        <v>147</v>
      </c>
      <c r="Q75" s="84" t="s">
        <v>59</v>
      </c>
      <c r="R75" s="90" t="s">
        <v>32</v>
      </c>
      <c r="S75" s="84" t="s">
        <v>59</v>
      </c>
      <c r="T75" s="84">
        <v>0</v>
      </c>
      <c r="U75" s="84">
        <v>0</v>
      </c>
      <c r="V75" s="90" t="s">
        <v>79</v>
      </c>
      <c r="W75" s="15"/>
      <c r="X75" s="15"/>
      <c r="Y75" s="15"/>
      <c r="Z75" s="15"/>
    </row>
    <row r="76" spans="1:26" ht="294" customHeight="1" x14ac:dyDescent="0.2">
      <c r="A76" s="199">
        <v>54</v>
      </c>
      <c r="B76" s="234" t="s">
        <v>136</v>
      </c>
      <c r="C76" s="234" t="s">
        <v>137</v>
      </c>
      <c r="D76" s="199" t="s">
        <v>138</v>
      </c>
      <c r="E76" s="234" t="s">
        <v>103</v>
      </c>
      <c r="F76" s="201" t="s">
        <v>174</v>
      </c>
      <c r="G76" s="199" t="s">
        <v>166</v>
      </c>
      <c r="H76" s="199" t="s">
        <v>145</v>
      </c>
      <c r="I76" s="199" t="s">
        <v>408</v>
      </c>
      <c r="J76" s="201" t="s">
        <v>31</v>
      </c>
      <c r="K76" s="201" t="s">
        <v>55</v>
      </c>
      <c r="L76" s="203" t="s">
        <v>409</v>
      </c>
      <c r="M76" s="199" t="s">
        <v>141</v>
      </c>
      <c r="N76" s="199" t="s">
        <v>146</v>
      </c>
      <c r="O76" s="196" t="str">
        <f>"02.2023"</f>
        <v>02.2023</v>
      </c>
      <c r="P76" s="197" t="s">
        <v>56</v>
      </c>
      <c r="Q76" s="199" t="s">
        <v>76</v>
      </c>
      <c r="R76" s="200" t="s">
        <v>32</v>
      </c>
      <c r="S76" s="199" t="s">
        <v>76</v>
      </c>
      <c r="T76" s="199">
        <v>0</v>
      </c>
      <c r="U76" s="199" t="s">
        <v>33</v>
      </c>
      <c r="V76" s="200" t="s">
        <v>79</v>
      </c>
      <c r="W76" s="194"/>
      <c r="X76" s="194"/>
      <c r="Y76" s="194"/>
      <c r="Z76" s="194"/>
    </row>
    <row r="77" spans="1:26" x14ac:dyDescent="0.2">
      <c r="A77" s="195"/>
      <c r="B77" s="235"/>
      <c r="C77" s="235"/>
      <c r="D77" s="236"/>
      <c r="E77" s="195"/>
      <c r="F77" s="195"/>
      <c r="G77" s="202"/>
      <c r="H77" s="195"/>
      <c r="I77" s="195"/>
      <c r="J77" s="195"/>
      <c r="K77" s="195"/>
      <c r="L77" s="204"/>
      <c r="M77" s="195"/>
      <c r="N77" s="195"/>
      <c r="O77" s="195"/>
      <c r="P77" s="198"/>
      <c r="Q77" s="195"/>
      <c r="R77" s="195"/>
      <c r="S77" s="195"/>
      <c r="T77" s="195"/>
      <c r="U77" s="195"/>
      <c r="V77" s="195"/>
      <c r="W77" s="195"/>
      <c r="X77" s="195"/>
      <c r="Y77" s="195"/>
      <c r="Z77" s="195"/>
    </row>
    <row r="78" spans="1:26" s="16" customFormat="1" ht="67.5" x14ac:dyDescent="0.2">
      <c r="A78" s="84">
        <v>55</v>
      </c>
      <c r="B78" s="13" t="s">
        <v>64</v>
      </c>
      <c r="C78" s="84" t="s">
        <v>65</v>
      </c>
      <c r="D78" s="84" t="s">
        <v>131</v>
      </c>
      <c r="E78" s="84" t="s">
        <v>221</v>
      </c>
      <c r="F78" s="87" t="s">
        <v>92</v>
      </c>
      <c r="G78" s="89"/>
      <c r="H78" s="84"/>
      <c r="I78" s="84" t="s">
        <v>218</v>
      </c>
      <c r="J78" s="87" t="s">
        <v>31</v>
      </c>
      <c r="K78" s="87" t="s">
        <v>55</v>
      </c>
      <c r="L78" s="13" t="s">
        <v>367</v>
      </c>
      <c r="M78" s="84" t="s">
        <v>141</v>
      </c>
      <c r="N78" s="84" t="str">
        <f>"05.2022"</f>
        <v>05.2022</v>
      </c>
      <c r="O78" s="84">
        <v>1.2022999999999999</v>
      </c>
      <c r="P78" s="84" t="s">
        <v>117</v>
      </c>
      <c r="Q78" s="84" t="s">
        <v>59</v>
      </c>
      <c r="R78" s="90" t="s">
        <v>32</v>
      </c>
      <c r="S78" s="84" t="s">
        <v>76</v>
      </c>
      <c r="T78" s="90" t="s">
        <v>76</v>
      </c>
      <c r="U78" s="90" t="s">
        <v>33</v>
      </c>
      <c r="V78" s="75" t="s">
        <v>79</v>
      </c>
      <c r="W78" s="15"/>
      <c r="X78" s="15"/>
      <c r="Y78" s="15"/>
      <c r="Z78" s="15"/>
    </row>
    <row r="79" spans="1:26" s="16" customFormat="1" ht="72" customHeight="1" x14ac:dyDescent="0.2">
      <c r="A79" s="84">
        <v>56</v>
      </c>
      <c r="B79" s="13" t="s">
        <v>101</v>
      </c>
      <c r="C79" s="84" t="s">
        <v>110</v>
      </c>
      <c r="D79" s="84" t="s">
        <v>132</v>
      </c>
      <c r="E79" s="84" t="s">
        <v>223</v>
      </c>
      <c r="F79" s="87" t="s">
        <v>224</v>
      </c>
      <c r="G79" s="89" t="s">
        <v>159</v>
      </c>
      <c r="H79" s="84" t="s">
        <v>102</v>
      </c>
      <c r="I79" s="84" t="s">
        <v>222</v>
      </c>
      <c r="J79" s="87" t="s">
        <v>31</v>
      </c>
      <c r="K79" s="87" t="s">
        <v>55</v>
      </c>
      <c r="L79" s="13" t="s">
        <v>368</v>
      </c>
      <c r="M79" s="84" t="s">
        <v>141</v>
      </c>
      <c r="N79" s="84" t="str">
        <f>"06.2022"</f>
        <v>06.2022</v>
      </c>
      <c r="O79" s="84">
        <v>1.2022999999999999</v>
      </c>
      <c r="P79" s="28" t="s">
        <v>56</v>
      </c>
      <c r="Q79" s="84" t="s">
        <v>76</v>
      </c>
      <c r="R79" s="90" t="s">
        <v>32</v>
      </c>
      <c r="S79" s="84" t="s">
        <v>76</v>
      </c>
      <c r="T79" s="90" t="s">
        <v>59</v>
      </c>
      <c r="U79" s="90" t="s">
        <v>33</v>
      </c>
      <c r="V79" s="75" t="s">
        <v>79</v>
      </c>
      <c r="W79" s="15"/>
      <c r="X79" s="15"/>
      <c r="Y79" s="15"/>
      <c r="Z79" s="15"/>
    </row>
    <row r="80" spans="1:26" s="16" customFormat="1" ht="67.5" x14ac:dyDescent="0.2">
      <c r="A80" s="84">
        <v>57</v>
      </c>
      <c r="B80" s="13" t="s">
        <v>101</v>
      </c>
      <c r="C80" s="84" t="s">
        <v>110</v>
      </c>
      <c r="D80" s="84" t="s">
        <v>132</v>
      </c>
      <c r="E80" s="84" t="s">
        <v>225</v>
      </c>
      <c r="F80" s="87" t="s">
        <v>224</v>
      </c>
      <c r="G80" s="89" t="s">
        <v>159</v>
      </c>
      <c r="H80" s="84" t="s">
        <v>102</v>
      </c>
      <c r="I80" s="84" t="s">
        <v>226</v>
      </c>
      <c r="J80" s="87" t="s">
        <v>31</v>
      </c>
      <c r="K80" s="87" t="s">
        <v>55</v>
      </c>
      <c r="L80" s="13" t="s">
        <v>369</v>
      </c>
      <c r="M80" s="84" t="s">
        <v>141</v>
      </c>
      <c r="N80" s="84" t="str">
        <f>"07.2022"</f>
        <v>07.2022</v>
      </c>
      <c r="O80" s="84">
        <v>1.2022999999999999</v>
      </c>
      <c r="P80" s="28" t="s">
        <v>56</v>
      </c>
      <c r="Q80" s="84" t="s">
        <v>76</v>
      </c>
      <c r="R80" s="90" t="s">
        <v>32</v>
      </c>
      <c r="S80" s="90" t="s">
        <v>76</v>
      </c>
      <c r="T80" s="90" t="s">
        <v>59</v>
      </c>
      <c r="U80" s="90" t="s">
        <v>33</v>
      </c>
      <c r="V80" s="75" t="s">
        <v>79</v>
      </c>
      <c r="W80" s="15"/>
      <c r="X80" s="15"/>
      <c r="Y80" s="15"/>
      <c r="Z80" s="15"/>
    </row>
    <row r="81" spans="1:26" s="16" customFormat="1" ht="69" customHeight="1" x14ac:dyDescent="0.2">
      <c r="A81" s="8">
        <v>58</v>
      </c>
      <c r="B81" s="8" t="s">
        <v>228</v>
      </c>
      <c r="C81" s="8" t="s">
        <v>229</v>
      </c>
      <c r="D81" s="8" t="s">
        <v>132</v>
      </c>
      <c r="E81" s="8" t="s">
        <v>230</v>
      </c>
      <c r="F81" s="87" t="s">
        <v>174</v>
      </c>
      <c r="G81" s="8" t="s">
        <v>159</v>
      </c>
      <c r="H81" s="8" t="s">
        <v>232</v>
      </c>
      <c r="I81" s="8" t="s">
        <v>233</v>
      </c>
      <c r="J81" s="87" t="s">
        <v>31</v>
      </c>
      <c r="K81" s="87" t="s">
        <v>55</v>
      </c>
      <c r="L81" s="9" t="s">
        <v>370</v>
      </c>
      <c r="M81" s="8" t="s">
        <v>141</v>
      </c>
      <c r="N81" s="84" t="str">
        <f>"07.2022"</f>
        <v>07.2022</v>
      </c>
      <c r="O81" s="8">
        <v>1.2022999999999999</v>
      </c>
      <c r="P81" s="8" t="s">
        <v>56</v>
      </c>
      <c r="Q81" s="8" t="s">
        <v>76</v>
      </c>
      <c r="R81" s="90" t="s">
        <v>32</v>
      </c>
      <c r="S81" s="8" t="s">
        <v>76</v>
      </c>
      <c r="T81" s="8" t="s">
        <v>59</v>
      </c>
      <c r="U81" s="8">
        <v>0</v>
      </c>
      <c r="V81" s="90" t="s">
        <v>79</v>
      </c>
      <c r="W81" s="8"/>
      <c r="X81" s="8"/>
      <c r="Y81" s="8"/>
      <c r="Z81" s="8"/>
    </row>
    <row r="82" spans="1:26" s="16" customFormat="1" ht="330" customHeight="1" x14ac:dyDescent="0.2">
      <c r="A82" s="197">
        <v>59</v>
      </c>
      <c r="B82" s="77" t="s">
        <v>241</v>
      </c>
      <c r="C82" s="77" t="s">
        <v>237</v>
      </c>
      <c r="D82" s="199" t="s">
        <v>132</v>
      </c>
      <c r="E82" s="199" t="s">
        <v>111</v>
      </c>
      <c r="F82" s="201" t="s">
        <v>92</v>
      </c>
      <c r="G82" s="77" t="s">
        <v>238</v>
      </c>
      <c r="H82" s="77" t="s">
        <v>239</v>
      </c>
      <c r="I82" s="77" t="s">
        <v>240</v>
      </c>
      <c r="J82" s="201" t="s">
        <v>31</v>
      </c>
      <c r="K82" s="201" t="s">
        <v>55</v>
      </c>
      <c r="L82" s="205" t="s">
        <v>371</v>
      </c>
      <c r="M82" s="199" t="s">
        <v>141</v>
      </c>
      <c r="N82" s="199" t="str">
        <f>"08.2022"</f>
        <v>08.2022</v>
      </c>
      <c r="O82" s="199">
        <v>9.2022999999999993</v>
      </c>
      <c r="P82" s="199" t="s">
        <v>118</v>
      </c>
      <c r="Q82" s="199" t="s">
        <v>59</v>
      </c>
      <c r="R82" s="200" t="s">
        <v>32</v>
      </c>
      <c r="S82" s="199" t="s">
        <v>76</v>
      </c>
      <c r="T82" s="199" t="s">
        <v>59</v>
      </c>
      <c r="U82" s="199">
        <v>0</v>
      </c>
      <c r="V82" s="200" t="s">
        <v>79</v>
      </c>
      <c r="W82" s="199"/>
      <c r="X82" s="199"/>
      <c r="Y82" s="199"/>
      <c r="Z82" s="199"/>
    </row>
    <row r="83" spans="1:26" s="16" customFormat="1" ht="330.75" customHeight="1" x14ac:dyDescent="0.2">
      <c r="A83" s="243"/>
      <c r="B83" s="78" t="s">
        <v>241</v>
      </c>
      <c r="C83" s="78" t="s">
        <v>237</v>
      </c>
      <c r="D83" s="233"/>
      <c r="E83" s="233"/>
      <c r="F83" s="233"/>
      <c r="G83" s="78" t="s">
        <v>238</v>
      </c>
      <c r="H83" s="78" t="s">
        <v>239</v>
      </c>
      <c r="I83" s="78" t="s">
        <v>240</v>
      </c>
      <c r="J83" s="233"/>
      <c r="K83" s="233"/>
      <c r="L83" s="205"/>
      <c r="M83" s="233"/>
      <c r="N83" s="233"/>
      <c r="O83" s="233"/>
      <c r="P83" s="233"/>
      <c r="Q83" s="233"/>
      <c r="R83" s="233"/>
      <c r="S83" s="233"/>
      <c r="T83" s="233"/>
      <c r="U83" s="233"/>
      <c r="V83" s="233"/>
      <c r="W83" s="233"/>
      <c r="X83" s="233"/>
      <c r="Y83" s="233"/>
      <c r="Z83" s="233"/>
    </row>
    <row r="84" spans="1:26" s="12" customFormat="1" ht="67.5" x14ac:dyDescent="0.2">
      <c r="A84" s="8">
        <v>60</v>
      </c>
      <c r="B84" s="8" t="s">
        <v>115</v>
      </c>
      <c r="C84" s="8" t="s">
        <v>116</v>
      </c>
      <c r="D84" s="8" t="s">
        <v>132</v>
      </c>
      <c r="E84" s="8" t="s">
        <v>170</v>
      </c>
      <c r="F84" s="87" t="s">
        <v>92</v>
      </c>
      <c r="G84" s="87" t="s">
        <v>160</v>
      </c>
      <c r="H84" s="8" t="s">
        <v>98</v>
      </c>
      <c r="I84" s="8">
        <v>9</v>
      </c>
      <c r="J84" s="87" t="s">
        <v>31</v>
      </c>
      <c r="K84" s="87" t="s">
        <v>55</v>
      </c>
      <c r="L84" s="9" t="s">
        <v>373</v>
      </c>
      <c r="M84" s="8" t="s">
        <v>141</v>
      </c>
      <c r="N84" s="8" t="str">
        <f>"02.2022"</f>
        <v>02.2022</v>
      </c>
      <c r="O84" s="8" t="s">
        <v>155</v>
      </c>
      <c r="P84" s="8" t="s">
        <v>147</v>
      </c>
      <c r="Q84" s="8" t="s">
        <v>59</v>
      </c>
      <c r="R84" s="90" t="s">
        <v>32</v>
      </c>
      <c r="S84" s="8" t="s">
        <v>59</v>
      </c>
      <c r="T84" s="90" t="s">
        <v>76</v>
      </c>
      <c r="U84" s="90" t="s">
        <v>33</v>
      </c>
      <c r="V84" s="90" t="s">
        <v>79</v>
      </c>
      <c r="W84" s="10"/>
      <c r="X84" s="87"/>
      <c r="Y84" s="10"/>
      <c r="Z84" s="10"/>
    </row>
    <row r="85" spans="1:26" s="16" customFormat="1" ht="72.75" customHeight="1" x14ac:dyDescent="0.2">
      <c r="A85" s="38">
        <v>61</v>
      </c>
      <c r="B85" s="84" t="s">
        <v>228</v>
      </c>
      <c r="C85" s="84" t="s">
        <v>229</v>
      </c>
      <c r="D85" s="84" t="s">
        <v>132</v>
      </c>
      <c r="E85" s="84" t="s">
        <v>242</v>
      </c>
      <c r="F85" s="84" t="s">
        <v>224</v>
      </c>
      <c r="G85" s="84">
        <v>113</v>
      </c>
      <c r="H85" s="84" t="s">
        <v>75</v>
      </c>
      <c r="I85" s="84" t="s">
        <v>243</v>
      </c>
      <c r="J85" s="87" t="s">
        <v>31</v>
      </c>
      <c r="K85" s="87" t="s">
        <v>55</v>
      </c>
      <c r="L85" s="88" t="s">
        <v>372</v>
      </c>
      <c r="M85" s="84" t="s">
        <v>141</v>
      </c>
      <c r="N85" s="84" t="str">
        <f>"08.2022"</f>
        <v>08.2022</v>
      </c>
      <c r="O85" s="84">
        <v>1.2022999999999999</v>
      </c>
      <c r="P85" s="84" t="s">
        <v>56</v>
      </c>
      <c r="Q85" s="84" t="s">
        <v>76</v>
      </c>
      <c r="R85" s="90" t="s">
        <v>32</v>
      </c>
      <c r="S85" s="84" t="s">
        <v>76</v>
      </c>
      <c r="T85" s="84" t="s">
        <v>59</v>
      </c>
      <c r="U85" s="84">
        <v>0</v>
      </c>
      <c r="V85" s="90" t="s">
        <v>79</v>
      </c>
      <c r="W85" s="84"/>
      <c r="X85" s="84"/>
      <c r="Y85" s="84"/>
      <c r="Z85" s="84"/>
    </row>
    <row r="86" spans="1:26" s="16" customFormat="1" ht="75" customHeight="1" x14ac:dyDescent="0.2">
      <c r="A86" s="38">
        <v>62</v>
      </c>
      <c r="B86" s="84" t="s">
        <v>112</v>
      </c>
      <c r="C86" s="84" t="s">
        <v>245</v>
      </c>
      <c r="D86" s="84" t="s">
        <v>132</v>
      </c>
      <c r="E86" s="84" t="s">
        <v>244</v>
      </c>
      <c r="F86" s="84" t="s">
        <v>92</v>
      </c>
      <c r="G86" s="84">
        <v>876</v>
      </c>
      <c r="H86" s="84" t="s">
        <v>53</v>
      </c>
      <c r="I86" s="84">
        <v>219</v>
      </c>
      <c r="J86" s="87" t="s">
        <v>31</v>
      </c>
      <c r="K86" s="87" t="s">
        <v>55</v>
      </c>
      <c r="L86" s="88" t="s">
        <v>247</v>
      </c>
      <c r="M86" s="84" t="s">
        <v>141</v>
      </c>
      <c r="N86" s="84" t="str">
        <f>"08.2022"</f>
        <v>08.2022</v>
      </c>
      <c r="O86" s="84">
        <v>1.2022999999999999</v>
      </c>
      <c r="P86" s="84" t="s">
        <v>118</v>
      </c>
      <c r="Q86" s="84" t="s">
        <v>59</v>
      </c>
      <c r="R86" s="90" t="s">
        <v>32</v>
      </c>
      <c r="S86" s="84" t="s">
        <v>76</v>
      </c>
      <c r="T86" s="84" t="s">
        <v>59</v>
      </c>
      <c r="U86" s="84">
        <v>0</v>
      </c>
      <c r="V86" s="90" t="s">
        <v>79</v>
      </c>
      <c r="W86" s="84"/>
      <c r="X86" s="84"/>
      <c r="Y86" s="84"/>
      <c r="Z86" s="84"/>
    </row>
    <row r="87" spans="1:26" s="16" customFormat="1" ht="67.5" x14ac:dyDescent="0.2">
      <c r="A87" s="87" t="s">
        <v>402</v>
      </c>
      <c r="B87" s="90" t="s">
        <v>167</v>
      </c>
      <c r="C87" s="84" t="s">
        <v>168</v>
      </c>
      <c r="D87" s="84" t="s">
        <v>132</v>
      </c>
      <c r="E87" s="84" t="s">
        <v>169</v>
      </c>
      <c r="F87" s="87" t="s">
        <v>92</v>
      </c>
      <c r="G87" s="87"/>
      <c r="H87" s="8" t="s">
        <v>142</v>
      </c>
      <c r="I87" s="8" t="s">
        <v>142</v>
      </c>
      <c r="J87" s="87" t="s">
        <v>31</v>
      </c>
      <c r="K87" s="87" t="s">
        <v>55</v>
      </c>
      <c r="L87" s="13" t="s">
        <v>374</v>
      </c>
      <c r="M87" s="84" t="s">
        <v>141</v>
      </c>
      <c r="N87" s="84" t="str">
        <f>"01.2022"</f>
        <v>01.2022</v>
      </c>
      <c r="O87" s="84">
        <v>2.2023000000000001</v>
      </c>
      <c r="P87" s="84" t="s">
        <v>147</v>
      </c>
      <c r="Q87" s="84" t="s">
        <v>59</v>
      </c>
      <c r="R87" s="90" t="s">
        <v>32</v>
      </c>
      <c r="S87" s="8" t="s">
        <v>59</v>
      </c>
      <c r="T87" s="90" t="s">
        <v>76</v>
      </c>
      <c r="U87" s="90" t="s">
        <v>33</v>
      </c>
      <c r="V87" s="75" t="s">
        <v>79</v>
      </c>
      <c r="W87" s="15"/>
      <c r="X87" s="15"/>
      <c r="Y87" s="15"/>
      <c r="Z87" s="15"/>
    </row>
    <row r="88" spans="1:26" s="16" customFormat="1" ht="67.5" x14ac:dyDescent="0.2">
      <c r="A88" s="81" t="s">
        <v>100</v>
      </c>
      <c r="B88" s="8">
        <v>61.1</v>
      </c>
      <c r="C88" s="8" t="s">
        <v>104</v>
      </c>
      <c r="D88" s="8" t="s">
        <v>132</v>
      </c>
      <c r="E88" s="8" t="s">
        <v>173</v>
      </c>
      <c r="F88" s="87" t="s">
        <v>174</v>
      </c>
      <c r="G88" s="87"/>
      <c r="H88" s="8"/>
      <c r="I88" s="8"/>
      <c r="J88" s="87" t="s">
        <v>31</v>
      </c>
      <c r="K88" s="87" t="s">
        <v>55</v>
      </c>
      <c r="L88" s="9" t="s">
        <v>375</v>
      </c>
      <c r="M88" s="8" t="s">
        <v>141</v>
      </c>
      <c r="N88" s="84" t="str">
        <f>"02.2022"</f>
        <v>02.2022</v>
      </c>
      <c r="O88" s="8">
        <v>1.2022999999999999</v>
      </c>
      <c r="P88" s="8" t="s">
        <v>56</v>
      </c>
      <c r="Q88" s="28" t="s">
        <v>76</v>
      </c>
      <c r="R88" s="90" t="s">
        <v>32</v>
      </c>
      <c r="S88" s="8" t="s">
        <v>76</v>
      </c>
      <c r="T88" s="90" t="s">
        <v>76</v>
      </c>
      <c r="U88" s="90" t="s">
        <v>33</v>
      </c>
      <c r="V88" s="75" t="s">
        <v>79</v>
      </c>
      <c r="W88" s="15"/>
      <c r="X88" s="15"/>
      <c r="Y88" s="15"/>
      <c r="Z88" s="15"/>
    </row>
    <row r="89" spans="1:26" s="16" customFormat="1" ht="67.5" x14ac:dyDescent="0.2">
      <c r="A89" s="87" t="s">
        <v>403</v>
      </c>
      <c r="B89" s="18">
        <v>49.5</v>
      </c>
      <c r="C89" s="18" t="s">
        <v>175</v>
      </c>
      <c r="D89" s="18" t="s">
        <v>132</v>
      </c>
      <c r="E89" s="18" t="s">
        <v>176</v>
      </c>
      <c r="F89" s="87" t="s">
        <v>174</v>
      </c>
      <c r="G89" s="87" t="s">
        <v>177</v>
      </c>
      <c r="H89" s="18" t="s">
        <v>178</v>
      </c>
      <c r="I89" s="18">
        <v>263932.01</v>
      </c>
      <c r="J89" s="87" t="s">
        <v>31</v>
      </c>
      <c r="K89" s="87" t="s">
        <v>55</v>
      </c>
      <c r="L89" s="19" t="s">
        <v>376</v>
      </c>
      <c r="M89" s="18" t="s">
        <v>141</v>
      </c>
      <c r="N89" s="84" t="str">
        <f>"02.2022"</f>
        <v>02.2022</v>
      </c>
      <c r="O89" s="18">
        <v>1.2022999999999999</v>
      </c>
      <c r="P89" s="18" t="s">
        <v>56</v>
      </c>
      <c r="Q89" s="39" t="s">
        <v>76</v>
      </c>
      <c r="R89" s="75" t="s">
        <v>32</v>
      </c>
      <c r="S89" s="85" t="s">
        <v>76</v>
      </c>
      <c r="T89" s="75" t="s">
        <v>59</v>
      </c>
      <c r="U89" s="75" t="s">
        <v>33</v>
      </c>
      <c r="V89" s="75" t="s">
        <v>79</v>
      </c>
      <c r="W89" s="40"/>
      <c r="X89" s="40"/>
      <c r="Y89" s="40"/>
      <c r="Z89" s="40"/>
    </row>
    <row r="90" spans="1:26" s="16" customFormat="1" ht="72.75" customHeight="1" x14ac:dyDescent="0.2">
      <c r="A90" s="38">
        <v>66</v>
      </c>
      <c r="B90" s="24" t="s">
        <v>228</v>
      </c>
      <c r="C90" s="84" t="s">
        <v>229</v>
      </c>
      <c r="D90" s="84" t="s">
        <v>132</v>
      </c>
      <c r="E90" s="84" t="s">
        <v>250</v>
      </c>
      <c r="F90" s="84" t="s">
        <v>174</v>
      </c>
      <c r="G90" s="84">
        <v>113</v>
      </c>
      <c r="H90" s="84" t="s">
        <v>251</v>
      </c>
      <c r="I90" s="84">
        <v>330</v>
      </c>
      <c r="J90" s="87" t="s">
        <v>31</v>
      </c>
      <c r="K90" s="87" t="s">
        <v>55</v>
      </c>
      <c r="L90" s="88" t="s">
        <v>252</v>
      </c>
      <c r="M90" s="84" t="s">
        <v>141</v>
      </c>
      <c r="N90" s="92" t="str">
        <f t="shared" ref="N90" si="4">"09.2022"</f>
        <v>09.2022</v>
      </c>
      <c r="O90" s="92" t="str">
        <f>"01.2023"</f>
        <v>01.2023</v>
      </c>
      <c r="P90" s="84" t="s">
        <v>56</v>
      </c>
      <c r="Q90" s="84" t="s">
        <v>76</v>
      </c>
      <c r="R90" s="90" t="s">
        <v>32</v>
      </c>
      <c r="S90" s="84" t="s">
        <v>76</v>
      </c>
      <c r="T90" s="84" t="s">
        <v>59</v>
      </c>
      <c r="U90" s="84">
        <v>0</v>
      </c>
      <c r="V90" s="75" t="s">
        <v>79</v>
      </c>
      <c r="W90" s="84"/>
      <c r="X90" s="84"/>
      <c r="Y90" s="84"/>
      <c r="Z90" s="84"/>
    </row>
    <row r="91" spans="1:26" s="11" customFormat="1" ht="78.75" x14ac:dyDescent="0.2">
      <c r="A91" s="8">
        <v>67</v>
      </c>
      <c r="B91" s="8" t="s">
        <v>101</v>
      </c>
      <c r="C91" s="8" t="s">
        <v>110</v>
      </c>
      <c r="D91" s="8" t="s">
        <v>133</v>
      </c>
      <c r="E91" s="8" t="s">
        <v>113</v>
      </c>
      <c r="F91" s="87" t="s">
        <v>156</v>
      </c>
      <c r="G91" s="87" t="s">
        <v>159</v>
      </c>
      <c r="H91" s="8" t="s">
        <v>102</v>
      </c>
      <c r="I91" s="8" t="s">
        <v>114</v>
      </c>
      <c r="J91" s="87" t="s">
        <v>31</v>
      </c>
      <c r="K91" s="87" t="s">
        <v>55</v>
      </c>
      <c r="L91" s="9" t="s">
        <v>335</v>
      </c>
      <c r="M91" s="8" t="s">
        <v>141</v>
      </c>
      <c r="N91" s="8" t="s">
        <v>148</v>
      </c>
      <c r="O91" s="8" t="s">
        <v>149</v>
      </c>
      <c r="P91" s="8" t="s">
        <v>56</v>
      </c>
      <c r="Q91" s="8" t="s">
        <v>76</v>
      </c>
      <c r="R91" s="90" t="s">
        <v>32</v>
      </c>
      <c r="S91" s="8" t="s">
        <v>76</v>
      </c>
      <c r="T91" s="90" t="s">
        <v>59</v>
      </c>
      <c r="U91" s="90" t="s">
        <v>33</v>
      </c>
      <c r="V91" s="75" t="s">
        <v>79</v>
      </c>
      <c r="W91" s="10"/>
      <c r="X91" s="87"/>
      <c r="Y91" s="10"/>
      <c r="Z91" s="10"/>
    </row>
    <row r="92" spans="1:26" s="11" customFormat="1" ht="78.75" x14ac:dyDescent="0.2">
      <c r="A92" s="8">
        <v>68</v>
      </c>
      <c r="B92" s="8" t="s">
        <v>99</v>
      </c>
      <c r="C92" s="8" t="s">
        <v>109</v>
      </c>
      <c r="D92" s="8" t="s">
        <v>132</v>
      </c>
      <c r="E92" s="8" t="s">
        <v>108</v>
      </c>
      <c r="F92" s="87" t="s">
        <v>156</v>
      </c>
      <c r="G92" s="84">
        <v>876</v>
      </c>
      <c r="H92" s="8" t="s">
        <v>53</v>
      </c>
      <c r="I92" s="8" t="s">
        <v>9</v>
      </c>
      <c r="J92" s="87" t="s">
        <v>31</v>
      </c>
      <c r="K92" s="87" t="s">
        <v>55</v>
      </c>
      <c r="L92" s="9" t="s">
        <v>336</v>
      </c>
      <c r="M92" s="8" t="s">
        <v>141</v>
      </c>
      <c r="N92" s="8" t="s">
        <v>152</v>
      </c>
      <c r="O92" s="8" t="s">
        <v>153</v>
      </c>
      <c r="P92" s="8" t="s">
        <v>56</v>
      </c>
      <c r="Q92" s="8" t="s">
        <v>76</v>
      </c>
      <c r="R92" s="90" t="s">
        <v>32</v>
      </c>
      <c r="S92" s="8" t="s">
        <v>76</v>
      </c>
      <c r="T92" s="90" t="s">
        <v>59</v>
      </c>
      <c r="U92" s="90" t="s">
        <v>33</v>
      </c>
      <c r="V92" s="90" t="s">
        <v>79</v>
      </c>
      <c r="W92" s="10"/>
      <c r="X92" s="87"/>
      <c r="Y92" s="10"/>
      <c r="Z92" s="10"/>
    </row>
    <row r="93" spans="1:26" s="12" customFormat="1" ht="78.75" x14ac:dyDescent="0.2">
      <c r="A93" s="8">
        <v>69</v>
      </c>
      <c r="B93" s="8" t="s">
        <v>64</v>
      </c>
      <c r="C93" s="8" t="s">
        <v>65</v>
      </c>
      <c r="D93" s="8" t="s">
        <v>130</v>
      </c>
      <c r="E93" s="8" t="s">
        <v>122</v>
      </c>
      <c r="F93" s="87" t="s">
        <v>92</v>
      </c>
      <c r="G93" s="87"/>
      <c r="H93" s="8" t="s">
        <v>142</v>
      </c>
      <c r="I93" s="8" t="s">
        <v>142</v>
      </c>
      <c r="J93" s="87" t="s">
        <v>31</v>
      </c>
      <c r="K93" s="87" t="s">
        <v>55</v>
      </c>
      <c r="L93" s="9" t="s">
        <v>337</v>
      </c>
      <c r="M93" s="8" t="s">
        <v>141</v>
      </c>
      <c r="N93" s="8" t="s">
        <v>154</v>
      </c>
      <c r="O93" s="8" t="s">
        <v>155</v>
      </c>
      <c r="P93" s="8" t="s">
        <v>117</v>
      </c>
      <c r="Q93" s="8" t="s">
        <v>59</v>
      </c>
      <c r="R93" s="90" t="s">
        <v>32</v>
      </c>
      <c r="S93" s="8" t="s">
        <v>76</v>
      </c>
      <c r="T93" s="90" t="s">
        <v>59</v>
      </c>
      <c r="U93" s="90" t="s">
        <v>33</v>
      </c>
      <c r="V93" s="90" t="s">
        <v>79</v>
      </c>
      <c r="W93" s="10"/>
      <c r="X93" s="87"/>
      <c r="Y93" s="10"/>
      <c r="Z93" s="10"/>
    </row>
    <row r="94" spans="1:26" s="12" customFormat="1" ht="81" customHeight="1" x14ac:dyDescent="0.2">
      <c r="A94" s="8">
        <v>70</v>
      </c>
      <c r="B94" s="8" t="s">
        <v>96</v>
      </c>
      <c r="C94" s="8" t="s">
        <v>97</v>
      </c>
      <c r="D94" s="8" t="s">
        <v>132</v>
      </c>
      <c r="E94" s="8" t="s">
        <v>123</v>
      </c>
      <c r="F94" s="87" t="s">
        <v>92</v>
      </c>
      <c r="G94" s="87" t="s">
        <v>160</v>
      </c>
      <c r="H94" s="8" t="s">
        <v>98</v>
      </c>
      <c r="I94" s="8" t="s">
        <v>51</v>
      </c>
      <c r="J94" s="87" t="s">
        <v>31</v>
      </c>
      <c r="K94" s="87" t="s">
        <v>55</v>
      </c>
      <c r="L94" s="9" t="s">
        <v>338</v>
      </c>
      <c r="M94" s="8" t="s">
        <v>141</v>
      </c>
      <c r="N94" s="8" t="s">
        <v>146</v>
      </c>
      <c r="O94" s="8" t="s">
        <v>155</v>
      </c>
      <c r="P94" s="8" t="s">
        <v>147</v>
      </c>
      <c r="Q94" s="8" t="s">
        <v>59</v>
      </c>
      <c r="R94" s="90" t="s">
        <v>32</v>
      </c>
      <c r="S94" s="8" t="s">
        <v>59</v>
      </c>
      <c r="T94" s="90" t="s">
        <v>76</v>
      </c>
      <c r="U94" s="90" t="s">
        <v>33</v>
      </c>
      <c r="V94" s="90" t="s">
        <v>79</v>
      </c>
      <c r="W94" s="10"/>
      <c r="X94" s="87"/>
      <c r="Y94" s="10"/>
      <c r="Z94" s="10"/>
    </row>
    <row r="95" spans="1:26" s="11" customFormat="1" ht="78.75" x14ac:dyDescent="0.2">
      <c r="A95" s="8">
        <v>71</v>
      </c>
      <c r="B95" s="8" t="s">
        <v>71</v>
      </c>
      <c r="C95" s="8" t="s">
        <v>72</v>
      </c>
      <c r="D95" s="8" t="s">
        <v>132</v>
      </c>
      <c r="E95" s="8" t="s">
        <v>124</v>
      </c>
      <c r="F95" s="87" t="s">
        <v>92</v>
      </c>
      <c r="G95" s="87" t="s">
        <v>162</v>
      </c>
      <c r="H95" s="8" t="s">
        <v>73</v>
      </c>
      <c r="I95" s="8" t="s">
        <v>125</v>
      </c>
      <c r="J95" s="87" t="s">
        <v>31</v>
      </c>
      <c r="K95" s="87" t="s">
        <v>55</v>
      </c>
      <c r="L95" s="9" t="s">
        <v>339</v>
      </c>
      <c r="M95" s="8" t="s">
        <v>141</v>
      </c>
      <c r="N95" s="8" t="s">
        <v>146</v>
      </c>
      <c r="O95" s="8" t="s">
        <v>155</v>
      </c>
      <c r="P95" s="8" t="s">
        <v>118</v>
      </c>
      <c r="Q95" s="8" t="s">
        <v>59</v>
      </c>
      <c r="R95" s="90" t="s">
        <v>32</v>
      </c>
      <c r="S95" s="8" t="s">
        <v>76</v>
      </c>
      <c r="T95" s="90" t="s">
        <v>76</v>
      </c>
      <c r="U95" s="90" t="s">
        <v>33</v>
      </c>
      <c r="V95" s="90" t="s">
        <v>79</v>
      </c>
      <c r="W95" s="10"/>
      <c r="X95" s="87"/>
      <c r="Y95" s="10"/>
      <c r="Z95" s="10"/>
    </row>
    <row r="96" spans="1:26" s="11" customFormat="1" ht="275.25" customHeight="1" x14ac:dyDescent="0.2">
      <c r="A96" s="228">
        <v>72</v>
      </c>
      <c r="B96" s="228" t="s">
        <v>136</v>
      </c>
      <c r="C96" s="228" t="s">
        <v>137</v>
      </c>
      <c r="D96" s="228" t="s">
        <v>138</v>
      </c>
      <c r="E96" s="241" t="s">
        <v>103</v>
      </c>
      <c r="F96" s="223" t="s">
        <v>92</v>
      </c>
      <c r="G96" s="244" t="s">
        <v>166</v>
      </c>
      <c r="H96" s="228" t="s">
        <v>145</v>
      </c>
      <c r="I96" s="241" t="s">
        <v>143</v>
      </c>
      <c r="J96" s="223" t="s">
        <v>31</v>
      </c>
      <c r="K96" s="244" t="s">
        <v>55</v>
      </c>
      <c r="L96" s="230" t="s">
        <v>340</v>
      </c>
      <c r="M96" s="228" t="s">
        <v>141</v>
      </c>
      <c r="N96" s="228" t="s">
        <v>146</v>
      </c>
      <c r="O96" s="228" t="s">
        <v>155</v>
      </c>
      <c r="P96" s="228" t="s">
        <v>117</v>
      </c>
      <c r="Q96" s="228" t="s">
        <v>59</v>
      </c>
      <c r="R96" s="246" t="s">
        <v>32</v>
      </c>
      <c r="S96" s="248" t="s">
        <v>76</v>
      </c>
      <c r="T96" s="246" t="s">
        <v>76</v>
      </c>
      <c r="U96" s="226" t="s">
        <v>33</v>
      </c>
      <c r="V96" s="226" t="s">
        <v>79</v>
      </c>
      <c r="W96" s="223"/>
      <c r="X96" s="223"/>
      <c r="Y96" s="223"/>
      <c r="Z96" s="223"/>
    </row>
    <row r="97" spans="1:26" s="11" customFormat="1" ht="314.25" customHeight="1" x14ac:dyDescent="0.2">
      <c r="A97" s="229"/>
      <c r="B97" s="229"/>
      <c r="C97" s="229"/>
      <c r="D97" s="229"/>
      <c r="E97" s="242"/>
      <c r="F97" s="224"/>
      <c r="G97" s="245"/>
      <c r="H97" s="229"/>
      <c r="I97" s="242"/>
      <c r="J97" s="224"/>
      <c r="K97" s="245"/>
      <c r="L97" s="231"/>
      <c r="M97" s="229"/>
      <c r="N97" s="229"/>
      <c r="O97" s="229"/>
      <c r="P97" s="229"/>
      <c r="Q97" s="229"/>
      <c r="R97" s="247"/>
      <c r="S97" s="249"/>
      <c r="T97" s="247"/>
      <c r="U97" s="227"/>
      <c r="V97" s="227"/>
      <c r="W97" s="224"/>
      <c r="X97" s="224"/>
      <c r="Y97" s="224"/>
      <c r="Z97" s="224"/>
    </row>
    <row r="98" spans="1:26" s="12" customFormat="1" ht="103.5" customHeight="1" x14ac:dyDescent="0.2">
      <c r="A98" s="8">
        <v>73</v>
      </c>
      <c r="B98" s="8" t="s">
        <v>91</v>
      </c>
      <c r="C98" s="8" t="s">
        <v>90</v>
      </c>
      <c r="D98" s="8" t="s">
        <v>132</v>
      </c>
      <c r="E98" s="8" t="s">
        <v>126</v>
      </c>
      <c r="F98" s="87" t="s">
        <v>92</v>
      </c>
      <c r="G98" s="87" t="s">
        <v>165</v>
      </c>
      <c r="H98" s="8" t="s">
        <v>95</v>
      </c>
      <c r="I98" s="8" t="s">
        <v>127</v>
      </c>
      <c r="J98" s="87" t="s">
        <v>31</v>
      </c>
      <c r="K98" s="87" t="s">
        <v>55</v>
      </c>
      <c r="L98" s="9" t="s">
        <v>341</v>
      </c>
      <c r="M98" s="8" t="s">
        <v>141</v>
      </c>
      <c r="N98" s="8" t="s">
        <v>146</v>
      </c>
      <c r="O98" s="8" t="s">
        <v>155</v>
      </c>
      <c r="P98" s="8" t="s">
        <v>147</v>
      </c>
      <c r="Q98" s="8" t="s">
        <v>59</v>
      </c>
      <c r="R98" s="90" t="s">
        <v>32</v>
      </c>
      <c r="S98" s="8" t="s">
        <v>59</v>
      </c>
      <c r="T98" s="90" t="s">
        <v>76</v>
      </c>
      <c r="U98" s="90" t="s">
        <v>33</v>
      </c>
      <c r="V98" s="90" t="s">
        <v>79</v>
      </c>
      <c r="W98" s="10"/>
      <c r="X98" s="87"/>
      <c r="Y98" s="10"/>
      <c r="Z98" s="10"/>
    </row>
    <row r="99" spans="1:26" s="12" customFormat="1" ht="78.75" x14ac:dyDescent="0.2">
      <c r="A99" s="8">
        <v>74</v>
      </c>
      <c r="B99" s="8" t="s">
        <v>66</v>
      </c>
      <c r="C99" s="8" t="s">
        <v>67</v>
      </c>
      <c r="D99" s="8" t="s">
        <v>131</v>
      </c>
      <c r="E99" s="8" t="s">
        <v>128</v>
      </c>
      <c r="F99" s="87" t="s">
        <v>156</v>
      </c>
      <c r="G99" s="84">
        <v>114</v>
      </c>
      <c r="H99" s="8" t="s">
        <v>68</v>
      </c>
      <c r="I99" s="8" t="s">
        <v>144</v>
      </c>
      <c r="J99" s="87" t="s">
        <v>31</v>
      </c>
      <c r="K99" s="87" t="s">
        <v>55</v>
      </c>
      <c r="L99" s="9" t="s">
        <v>342</v>
      </c>
      <c r="M99" s="8" t="s">
        <v>141</v>
      </c>
      <c r="N99" s="8" t="s">
        <v>146</v>
      </c>
      <c r="O99" s="8" t="s">
        <v>155</v>
      </c>
      <c r="P99" s="8" t="s">
        <v>56</v>
      </c>
      <c r="Q99" s="8" t="s">
        <v>76</v>
      </c>
      <c r="R99" s="90" t="s">
        <v>32</v>
      </c>
      <c r="S99" s="8" t="s">
        <v>76</v>
      </c>
      <c r="T99" s="90" t="s">
        <v>59</v>
      </c>
      <c r="U99" s="90" t="s">
        <v>33</v>
      </c>
      <c r="V99" s="90" t="s">
        <v>79</v>
      </c>
      <c r="W99" s="10"/>
      <c r="X99" s="87"/>
      <c r="Y99" s="10"/>
      <c r="Z99" s="10"/>
    </row>
    <row r="100" spans="1:26" ht="45" x14ac:dyDescent="0.2">
      <c r="A100" s="8">
        <v>75</v>
      </c>
      <c r="B100" s="8" t="s">
        <v>412</v>
      </c>
      <c r="C100" s="8" t="s">
        <v>413</v>
      </c>
      <c r="D100" s="8" t="s">
        <v>132</v>
      </c>
      <c r="E100" s="8" t="s">
        <v>411</v>
      </c>
      <c r="F100" s="87" t="s">
        <v>92</v>
      </c>
      <c r="G100" s="84">
        <v>876</v>
      </c>
      <c r="H100" s="8" t="s">
        <v>53</v>
      </c>
      <c r="I100" s="8">
        <v>10</v>
      </c>
      <c r="J100" s="87" t="s">
        <v>31</v>
      </c>
      <c r="K100" s="87" t="s">
        <v>55</v>
      </c>
      <c r="L100" s="52">
        <v>211000</v>
      </c>
      <c r="M100" s="8" t="s">
        <v>141</v>
      </c>
      <c r="N100" s="50" t="str">
        <f>"01.2023"</f>
        <v>01.2023</v>
      </c>
      <c r="O100" s="50" t="str">
        <f>"12.2023"</f>
        <v>12.2023</v>
      </c>
      <c r="P100" s="8" t="s">
        <v>147</v>
      </c>
      <c r="Q100" s="8" t="s">
        <v>59</v>
      </c>
      <c r="R100" s="90" t="s">
        <v>32</v>
      </c>
      <c r="S100" s="8" t="s">
        <v>59</v>
      </c>
      <c r="T100" s="90" t="s">
        <v>33</v>
      </c>
      <c r="U100" s="90" t="s">
        <v>33</v>
      </c>
      <c r="V100" s="90" t="s">
        <v>516</v>
      </c>
      <c r="W100" s="10"/>
      <c r="X100" s="87"/>
      <c r="Y100" s="10"/>
      <c r="Z100" s="10"/>
    </row>
    <row r="101" spans="1:26" ht="67.5" x14ac:dyDescent="0.2">
      <c r="A101" s="8">
        <v>76</v>
      </c>
      <c r="B101" s="8" t="s">
        <v>96</v>
      </c>
      <c r="C101" s="8" t="s">
        <v>97</v>
      </c>
      <c r="D101" s="8" t="s">
        <v>132</v>
      </c>
      <c r="E101" s="8" t="s">
        <v>497</v>
      </c>
      <c r="F101" s="87" t="s">
        <v>92</v>
      </c>
      <c r="G101" s="87" t="s">
        <v>160</v>
      </c>
      <c r="H101" s="8" t="s">
        <v>98</v>
      </c>
      <c r="I101" s="8">
        <v>10</v>
      </c>
      <c r="J101" s="87" t="s">
        <v>31</v>
      </c>
      <c r="K101" s="87" t="s">
        <v>55</v>
      </c>
      <c r="L101" s="9" t="s">
        <v>498</v>
      </c>
      <c r="M101" s="8" t="s">
        <v>141</v>
      </c>
      <c r="N101" s="50" t="str">
        <f t="shared" ref="N101:N106" si="5">"01.2023"</f>
        <v>01.2023</v>
      </c>
      <c r="O101" s="8" t="str">
        <f>"01.2024"</f>
        <v>01.2024</v>
      </c>
      <c r="P101" s="8" t="s">
        <v>147</v>
      </c>
      <c r="Q101" s="8" t="s">
        <v>59</v>
      </c>
      <c r="R101" s="90" t="s">
        <v>32</v>
      </c>
      <c r="S101" s="8" t="s">
        <v>59</v>
      </c>
      <c r="T101" s="90" t="s">
        <v>33</v>
      </c>
      <c r="U101" s="90" t="s">
        <v>33</v>
      </c>
      <c r="V101" s="90" t="s">
        <v>79</v>
      </c>
      <c r="W101" s="10"/>
      <c r="X101" s="87"/>
      <c r="Y101" s="10"/>
      <c r="Z101" s="10"/>
    </row>
    <row r="102" spans="1:26" ht="45" x14ac:dyDescent="0.2">
      <c r="A102" s="8">
        <v>77</v>
      </c>
      <c r="B102" s="8" t="s">
        <v>414</v>
      </c>
      <c r="C102" s="8" t="s">
        <v>415</v>
      </c>
      <c r="D102" s="8" t="s">
        <v>131</v>
      </c>
      <c r="E102" s="8" t="s">
        <v>416</v>
      </c>
      <c r="F102" s="87" t="s">
        <v>92</v>
      </c>
      <c r="G102" s="84">
        <v>796</v>
      </c>
      <c r="H102" s="8" t="s">
        <v>417</v>
      </c>
      <c r="I102" s="8">
        <v>12</v>
      </c>
      <c r="J102" s="87" t="s">
        <v>31</v>
      </c>
      <c r="K102" s="87" t="s">
        <v>55</v>
      </c>
      <c r="L102" s="52">
        <v>441719</v>
      </c>
      <c r="M102" s="8" t="s">
        <v>141</v>
      </c>
      <c r="N102" s="50" t="str">
        <f>"04.2023"</f>
        <v>04.2023</v>
      </c>
      <c r="O102" s="8" t="str">
        <f>"09.2023"</f>
        <v>09.2023</v>
      </c>
      <c r="P102" s="8" t="s">
        <v>147</v>
      </c>
      <c r="Q102" s="8" t="s">
        <v>59</v>
      </c>
      <c r="R102" s="90" t="s">
        <v>32</v>
      </c>
      <c r="S102" s="8" t="s">
        <v>59</v>
      </c>
      <c r="T102" s="90" t="s">
        <v>33</v>
      </c>
      <c r="U102" s="90" t="s">
        <v>33</v>
      </c>
      <c r="V102" s="90" t="s">
        <v>516</v>
      </c>
      <c r="W102" s="10"/>
      <c r="X102" s="87"/>
      <c r="Y102" s="10"/>
      <c r="Z102" s="10"/>
    </row>
    <row r="103" spans="1:26" ht="45" x14ac:dyDescent="0.2">
      <c r="A103" s="8">
        <v>78</v>
      </c>
      <c r="B103" s="8" t="s">
        <v>561</v>
      </c>
      <c r="C103" s="8" t="s">
        <v>562</v>
      </c>
      <c r="D103" s="8" t="s">
        <v>131</v>
      </c>
      <c r="E103" s="8" t="s">
        <v>418</v>
      </c>
      <c r="F103" s="87" t="s">
        <v>92</v>
      </c>
      <c r="G103" s="84" t="s">
        <v>171</v>
      </c>
      <c r="H103" s="8" t="s">
        <v>172</v>
      </c>
      <c r="I103" s="8" t="s">
        <v>563</v>
      </c>
      <c r="J103" s="87" t="s">
        <v>31</v>
      </c>
      <c r="K103" s="87" t="s">
        <v>55</v>
      </c>
      <c r="L103" s="52">
        <v>2028096.42</v>
      </c>
      <c r="M103" s="8" t="s">
        <v>141</v>
      </c>
      <c r="N103" s="50" t="str">
        <f>"02.2023"</f>
        <v>02.2023</v>
      </c>
      <c r="O103" s="8" t="str">
        <f>"08.2023"</f>
        <v>08.2023</v>
      </c>
      <c r="P103" s="8" t="s">
        <v>147</v>
      </c>
      <c r="Q103" s="8" t="s">
        <v>59</v>
      </c>
      <c r="R103" s="90" t="s">
        <v>32</v>
      </c>
      <c r="S103" s="8" t="s">
        <v>59</v>
      </c>
      <c r="T103" s="90" t="s">
        <v>33</v>
      </c>
      <c r="U103" s="90" t="s">
        <v>33</v>
      </c>
      <c r="V103" s="90" t="s">
        <v>79</v>
      </c>
      <c r="W103" s="10"/>
      <c r="X103" s="87"/>
      <c r="Y103" s="10"/>
      <c r="Z103" s="10"/>
    </row>
    <row r="104" spans="1:26" ht="135" x14ac:dyDescent="0.2">
      <c r="A104" s="8">
        <v>79</v>
      </c>
      <c r="B104" s="8" t="s">
        <v>637</v>
      </c>
      <c r="C104" s="8" t="s">
        <v>638</v>
      </c>
      <c r="D104" s="8" t="s">
        <v>131</v>
      </c>
      <c r="E104" s="8" t="s">
        <v>419</v>
      </c>
      <c r="F104" s="87" t="s">
        <v>92</v>
      </c>
      <c r="G104" s="84">
        <v>166</v>
      </c>
      <c r="H104" s="8" t="s">
        <v>636</v>
      </c>
      <c r="I104" s="8" t="s">
        <v>635</v>
      </c>
      <c r="J104" s="87" t="s">
        <v>31</v>
      </c>
      <c r="K104" s="87" t="s">
        <v>55</v>
      </c>
      <c r="L104" s="52">
        <v>441369.79</v>
      </c>
      <c r="M104" s="8" t="s">
        <v>141</v>
      </c>
      <c r="N104" s="50" t="str">
        <f>"03.2023"</f>
        <v>03.2023</v>
      </c>
      <c r="O104" s="8" t="str">
        <f>"07.2023"</f>
        <v>07.2023</v>
      </c>
      <c r="P104" s="8" t="s">
        <v>147</v>
      </c>
      <c r="Q104" s="8" t="s">
        <v>59</v>
      </c>
      <c r="R104" s="90" t="s">
        <v>32</v>
      </c>
      <c r="S104" s="8" t="s">
        <v>59</v>
      </c>
      <c r="T104" s="90" t="s">
        <v>33</v>
      </c>
      <c r="U104" s="90" t="s">
        <v>33</v>
      </c>
      <c r="V104" s="90" t="s">
        <v>79</v>
      </c>
      <c r="W104" s="10"/>
      <c r="X104" s="87"/>
      <c r="Y104" s="10"/>
      <c r="Z104" s="10"/>
    </row>
    <row r="105" spans="1:26" ht="45" x14ac:dyDescent="0.2">
      <c r="A105" s="8">
        <v>80</v>
      </c>
      <c r="B105" s="50" t="str">
        <f>"08.93"</f>
        <v>08.93</v>
      </c>
      <c r="C105" s="8" t="s">
        <v>464</v>
      </c>
      <c r="D105" s="8" t="s">
        <v>131</v>
      </c>
      <c r="E105" s="8" t="s">
        <v>463</v>
      </c>
      <c r="F105" s="87" t="s">
        <v>92</v>
      </c>
      <c r="G105" s="84">
        <v>168</v>
      </c>
      <c r="H105" s="8" t="s">
        <v>813</v>
      </c>
      <c r="I105" s="8">
        <v>1400</v>
      </c>
      <c r="J105" s="87" t="s">
        <v>31</v>
      </c>
      <c r="K105" s="87" t="s">
        <v>55</v>
      </c>
      <c r="L105" s="52">
        <v>17822000</v>
      </c>
      <c r="M105" s="8" t="s">
        <v>141</v>
      </c>
      <c r="N105" s="50" t="str">
        <f t="shared" si="5"/>
        <v>01.2023</v>
      </c>
      <c r="O105" s="8" t="str">
        <f>"12.2023"</f>
        <v>12.2023</v>
      </c>
      <c r="P105" s="8" t="s">
        <v>147</v>
      </c>
      <c r="Q105" s="8" t="s">
        <v>59</v>
      </c>
      <c r="R105" s="90" t="s">
        <v>32</v>
      </c>
      <c r="S105" s="8" t="s">
        <v>59</v>
      </c>
      <c r="T105" s="90" t="s">
        <v>33</v>
      </c>
      <c r="U105" s="90" t="s">
        <v>33</v>
      </c>
      <c r="V105" s="90" t="s">
        <v>79</v>
      </c>
      <c r="W105" s="10"/>
      <c r="X105" s="87"/>
      <c r="Y105" s="10"/>
      <c r="Z105" s="10"/>
    </row>
    <row r="106" spans="1:26" ht="67.5" x14ac:dyDescent="0.2">
      <c r="A106" s="8">
        <v>81</v>
      </c>
      <c r="B106" s="8" t="s">
        <v>380</v>
      </c>
      <c r="C106" s="8" t="s">
        <v>196</v>
      </c>
      <c r="D106" s="8" t="s">
        <v>132</v>
      </c>
      <c r="E106" s="8" t="s">
        <v>197</v>
      </c>
      <c r="F106" s="87" t="s">
        <v>92</v>
      </c>
      <c r="G106" s="84" t="s">
        <v>312</v>
      </c>
      <c r="H106" s="8" t="s">
        <v>312</v>
      </c>
      <c r="I106" s="8" t="s">
        <v>218</v>
      </c>
      <c r="J106" s="87" t="s">
        <v>31</v>
      </c>
      <c r="K106" s="87" t="s">
        <v>55</v>
      </c>
      <c r="L106" s="51" t="s">
        <v>420</v>
      </c>
      <c r="M106" s="8" t="s">
        <v>141</v>
      </c>
      <c r="N106" s="50" t="str">
        <f t="shared" si="5"/>
        <v>01.2023</v>
      </c>
      <c r="O106" s="8" t="str">
        <f>"02.2024"</f>
        <v>02.2024</v>
      </c>
      <c r="P106" s="8" t="s">
        <v>117</v>
      </c>
      <c r="Q106" s="8" t="s">
        <v>59</v>
      </c>
      <c r="R106" s="90" t="s">
        <v>32</v>
      </c>
      <c r="S106" s="8" t="s">
        <v>76</v>
      </c>
      <c r="T106" s="90" t="s">
        <v>33</v>
      </c>
      <c r="U106" s="90" t="s">
        <v>33</v>
      </c>
      <c r="V106" s="90" t="s">
        <v>79</v>
      </c>
      <c r="W106" s="10"/>
      <c r="X106" s="87"/>
      <c r="Y106" s="10"/>
      <c r="Z106" s="10"/>
    </row>
    <row r="107" spans="1:26" ht="45" x14ac:dyDescent="0.2">
      <c r="A107" s="8">
        <v>82</v>
      </c>
      <c r="B107" s="8" t="s">
        <v>421</v>
      </c>
      <c r="C107" s="8" t="s">
        <v>422</v>
      </c>
      <c r="D107" s="8" t="s">
        <v>134</v>
      </c>
      <c r="E107" s="8" t="s">
        <v>423</v>
      </c>
      <c r="F107" s="55" t="s">
        <v>92</v>
      </c>
      <c r="G107" s="84">
        <v>876</v>
      </c>
      <c r="H107" s="8" t="s">
        <v>53</v>
      </c>
      <c r="I107" s="8">
        <v>1</v>
      </c>
      <c r="J107" s="55" t="s">
        <v>31</v>
      </c>
      <c r="K107" s="55" t="s">
        <v>55</v>
      </c>
      <c r="L107" s="52">
        <v>6962408.4000000004</v>
      </c>
      <c r="M107" s="8" t="s">
        <v>141</v>
      </c>
      <c r="N107" s="50" t="str">
        <f>"03.2023"</f>
        <v>03.2023</v>
      </c>
      <c r="O107" s="8" t="str">
        <f>"09.2023"</f>
        <v>09.2023</v>
      </c>
      <c r="P107" s="8" t="s">
        <v>147</v>
      </c>
      <c r="Q107" s="8" t="s">
        <v>59</v>
      </c>
      <c r="R107" s="90" t="s">
        <v>32</v>
      </c>
      <c r="S107" s="8" t="s">
        <v>59</v>
      </c>
      <c r="T107" s="90" t="s">
        <v>33</v>
      </c>
      <c r="U107" s="90" t="s">
        <v>33</v>
      </c>
      <c r="V107" s="90" t="s">
        <v>79</v>
      </c>
      <c r="W107" s="10"/>
      <c r="X107" s="87"/>
      <c r="Y107" s="10"/>
      <c r="Z107" s="10"/>
    </row>
    <row r="108" spans="1:26" ht="390" customHeight="1" x14ac:dyDescent="0.2">
      <c r="A108" s="250" t="s">
        <v>754</v>
      </c>
      <c r="B108" s="83" t="s">
        <v>746</v>
      </c>
      <c r="C108" s="83" t="s">
        <v>750</v>
      </c>
      <c r="D108" s="67" t="s">
        <v>131</v>
      </c>
      <c r="E108" s="130" t="s">
        <v>425</v>
      </c>
      <c r="F108" s="68" t="s">
        <v>92</v>
      </c>
      <c r="G108" s="60" t="s">
        <v>747</v>
      </c>
      <c r="H108" s="67" t="s">
        <v>57</v>
      </c>
      <c r="I108" s="74" t="s">
        <v>748</v>
      </c>
      <c r="J108" s="68" t="s">
        <v>31</v>
      </c>
      <c r="K108" s="68" t="s">
        <v>55</v>
      </c>
      <c r="L108" s="69">
        <v>1801952.35</v>
      </c>
      <c r="M108" s="67" t="s">
        <v>141</v>
      </c>
      <c r="N108" s="70" t="str">
        <f>"04.2023"</f>
        <v>04.2023</v>
      </c>
      <c r="O108" s="67" t="str">
        <f>"09.2023"</f>
        <v>09.2023</v>
      </c>
      <c r="P108" s="67" t="s">
        <v>147</v>
      </c>
      <c r="Q108" s="67" t="s">
        <v>59</v>
      </c>
      <c r="R108" s="71" t="s">
        <v>32</v>
      </c>
      <c r="S108" s="67" t="s">
        <v>59</v>
      </c>
      <c r="T108" s="71" t="s">
        <v>33</v>
      </c>
      <c r="U108" s="71" t="s">
        <v>33</v>
      </c>
      <c r="V108" s="71" t="s">
        <v>79</v>
      </c>
      <c r="W108" s="72"/>
      <c r="X108" s="73"/>
      <c r="Y108" s="72"/>
      <c r="Z108" s="72"/>
    </row>
    <row r="109" spans="1:26" ht="191.25" customHeight="1" x14ac:dyDescent="0.2">
      <c r="A109" s="251"/>
      <c r="B109" s="64" t="s">
        <v>752</v>
      </c>
      <c r="C109" s="64" t="s">
        <v>751</v>
      </c>
      <c r="D109" s="86"/>
      <c r="E109" s="86"/>
      <c r="F109" s="59"/>
      <c r="G109" s="66" t="s">
        <v>753</v>
      </c>
      <c r="H109" s="65"/>
      <c r="I109" s="64" t="s">
        <v>749</v>
      </c>
      <c r="J109" s="59"/>
      <c r="K109" s="59"/>
      <c r="L109" s="61"/>
      <c r="M109" s="86"/>
      <c r="N109" s="62"/>
      <c r="O109" s="86"/>
      <c r="P109" s="86"/>
      <c r="Q109" s="86"/>
      <c r="R109" s="76"/>
      <c r="S109" s="86"/>
      <c r="T109" s="76"/>
      <c r="U109" s="76"/>
      <c r="V109" s="76"/>
      <c r="W109" s="63"/>
      <c r="X109" s="80"/>
      <c r="Y109" s="63"/>
      <c r="Z109" s="63"/>
    </row>
    <row r="110" spans="1:26" ht="45" x14ac:dyDescent="0.2">
      <c r="A110" s="8">
        <v>84</v>
      </c>
      <c r="B110" s="8" t="str">
        <f>"08.12"</f>
        <v>08.12</v>
      </c>
      <c r="C110" s="8" t="str">
        <f>"08.12.11.130"</f>
        <v>08.12.11.130</v>
      </c>
      <c r="D110" s="8" t="s">
        <v>131</v>
      </c>
      <c r="E110" s="8" t="s">
        <v>426</v>
      </c>
      <c r="F110" s="55" t="s">
        <v>92</v>
      </c>
      <c r="G110" s="84">
        <v>168</v>
      </c>
      <c r="H110" s="8" t="s">
        <v>813</v>
      </c>
      <c r="I110" s="8">
        <v>600</v>
      </c>
      <c r="J110" s="55" t="s">
        <v>31</v>
      </c>
      <c r="K110" s="55" t="s">
        <v>55</v>
      </c>
      <c r="L110" s="52">
        <v>523200</v>
      </c>
      <c r="M110" s="8" t="s">
        <v>141</v>
      </c>
      <c r="N110" s="50" t="str">
        <f>"03.2023"</f>
        <v>03.2023</v>
      </c>
      <c r="O110" s="8" t="str">
        <f>"08.2023"</f>
        <v>08.2023</v>
      </c>
      <c r="P110" s="8" t="s">
        <v>147</v>
      </c>
      <c r="Q110" s="8" t="s">
        <v>59</v>
      </c>
      <c r="R110" s="90" t="s">
        <v>32</v>
      </c>
      <c r="S110" s="8" t="s">
        <v>59</v>
      </c>
      <c r="T110" s="90" t="s">
        <v>33</v>
      </c>
      <c r="U110" s="90" t="s">
        <v>33</v>
      </c>
      <c r="V110" s="90" t="s">
        <v>516</v>
      </c>
      <c r="W110" s="10"/>
      <c r="X110" s="87"/>
      <c r="Y110" s="10"/>
      <c r="Z110" s="10"/>
    </row>
    <row r="111" spans="1:26" ht="45" x14ac:dyDescent="0.2">
      <c r="A111" s="8">
        <v>85</v>
      </c>
      <c r="B111" s="8" t="s">
        <v>689</v>
      </c>
      <c r="C111" s="8" t="s">
        <v>688</v>
      </c>
      <c r="D111" s="8" t="s">
        <v>131</v>
      </c>
      <c r="E111" s="8" t="s">
        <v>427</v>
      </c>
      <c r="F111" s="169" t="s">
        <v>92</v>
      </c>
      <c r="G111" s="167">
        <v>168</v>
      </c>
      <c r="H111" s="8" t="s">
        <v>813</v>
      </c>
      <c r="I111" s="8" t="s">
        <v>690</v>
      </c>
      <c r="J111" s="169" t="s">
        <v>31</v>
      </c>
      <c r="K111" s="169" t="s">
        <v>55</v>
      </c>
      <c r="L111" s="52">
        <v>342667</v>
      </c>
      <c r="M111" s="8" t="s">
        <v>141</v>
      </c>
      <c r="N111" s="50" t="str">
        <f>"04.2023"</f>
        <v>04.2023</v>
      </c>
      <c r="O111" s="8" t="str">
        <f>"08.2023"</f>
        <v>08.2023</v>
      </c>
      <c r="P111" s="8" t="s">
        <v>147</v>
      </c>
      <c r="Q111" s="8" t="s">
        <v>59</v>
      </c>
      <c r="R111" s="168" t="s">
        <v>32</v>
      </c>
      <c r="S111" s="8" t="s">
        <v>59</v>
      </c>
      <c r="T111" s="168" t="s">
        <v>33</v>
      </c>
      <c r="U111" s="168" t="s">
        <v>33</v>
      </c>
      <c r="V111" s="168" t="s">
        <v>79</v>
      </c>
      <c r="W111" s="10"/>
      <c r="X111" s="87"/>
      <c r="Y111" s="10"/>
      <c r="Z111" s="10"/>
    </row>
    <row r="112" spans="1:26" ht="45" x14ac:dyDescent="0.2">
      <c r="A112" s="8">
        <v>86</v>
      </c>
      <c r="B112" s="8" t="s">
        <v>61</v>
      </c>
      <c r="C112" s="8" t="s">
        <v>428</v>
      </c>
      <c r="D112" s="8" t="s">
        <v>132</v>
      </c>
      <c r="E112" s="98" t="s">
        <v>429</v>
      </c>
      <c r="F112" s="169" t="s">
        <v>92</v>
      </c>
      <c r="G112" s="167">
        <v>876</v>
      </c>
      <c r="H112" s="8" t="s">
        <v>53</v>
      </c>
      <c r="I112" s="8">
        <v>82</v>
      </c>
      <c r="J112" s="169" t="s">
        <v>31</v>
      </c>
      <c r="K112" s="169" t="s">
        <v>55</v>
      </c>
      <c r="L112" s="52">
        <v>233200</v>
      </c>
      <c r="M112" s="8" t="s">
        <v>141</v>
      </c>
      <c r="N112" s="50" t="str">
        <f>"09.2023"</f>
        <v>09.2023</v>
      </c>
      <c r="O112" s="8" t="str">
        <f>"12.2023"</f>
        <v>12.2023</v>
      </c>
      <c r="P112" s="8" t="s">
        <v>147</v>
      </c>
      <c r="Q112" s="8" t="s">
        <v>59</v>
      </c>
      <c r="R112" s="168" t="s">
        <v>32</v>
      </c>
      <c r="S112" s="8" t="s">
        <v>59</v>
      </c>
      <c r="T112" s="168" t="s">
        <v>33</v>
      </c>
      <c r="U112" s="168" t="s">
        <v>33</v>
      </c>
      <c r="V112" s="168" t="s">
        <v>516</v>
      </c>
      <c r="W112" s="10"/>
      <c r="X112" s="87"/>
      <c r="Y112" s="10"/>
      <c r="Z112" s="10"/>
    </row>
    <row r="113" spans="1:26" ht="45" x14ac:dyDescent="0.2">
      <c r="A113" s="8">
        <v>87</v>
      </c>
      <c r="B113" s="8" t="s">
        <v>29</v>
      </c>
      <c r="C113" s="8" t="s">
        <v>30</v>
      </c>
      <c r="D113" s="8" t="s">
        <v>134</v>
      </c>
      <c r="E113" s="8" t="s">
        <v>121</v>
      </c>
      <c r="F113" s="169" t="s">
        <v>92</v>
      </c>
      <c r="G113" s="167">
        <v>876</v>
      </c>
      <c r="H113" s="8" t="s">
        <v>53</v>
      </c>
      <c r="I113" s="8">
        <v>1</v>
      </c>
      <c r="J113" s="169" t="s">
        <v>31</v>
      </c>
      <c r="K113" s="169" t="s">
        <v>55</v>
      </c>
      <c r="L113" s="52">
        <v>15701263.6</v>
      </c>
      <c r="M113" s="8" t="s">
        <v>141</v>
      </c>
      <c r="N113" s="50" t="str">
        <f>"04.2023"</f>
        <v>04.2023</v>
      </c>
      <c r="O113" s="8" t="str">
        <f>"12.2023"</f>
        <v>12.2023</v>
      </c>
      <c r="P113" s="8" t="s">
        <v>117</v>
      </c>
      <c r="Q113" s="8" t="s">
        <v>59</v>
      </c>
      <c r="R113" s="168" t="s">
        <v>32</v>
      </c>
      <c r="S113" s="8" t="s">
        <v>76</v>
      </c>
      <c r="T113" s="168" t="s">
        <v>33</v>
      </c>
      <c r="U113" s="168" t="s">
        <v>33</v>
      </c>
      <c r="V113" s="168" t="s">
        <v>516</v>
      </c>
      <c r="W113" s="10"/>
      <c r="X113" s="87"/>
      <c r="Y113" s="10"/>
      <c r="Z113" s="10"/>
    </row>
    <row r="114" spans="1:26" ht="45" x14ac:dyDescent="0.2">
      <c r="A114" s="8">
        <v>88</v>
      </c>
      <c r="B114" s="8" t="s">
        <v>430</v>
      </c>
      <c r="C114" s="8" t="s">
        <v>431</v>
      </c>
      <c r="D114" s="8" t="s">
        <v>131</v>
      </c>
      <c r="E114" s="8" t="s">
        <v>432</v>
      </c>
      <c r="F114" s="169" t="s">
        <v>92</v>
      </c>
      <c r="G114" s="167">
        <v>796</v>
      </c>
      <c r="H114" s="8" t="s">
        <v>417</v>
      </c>
      <c r="I114" s="8">
        <v>26</v>
      </c>
      <c r="J114" s="169" t="s">
        <v>31</v>
      </c>
      <c r="K114" s="169" t="s">
        <v>55</v>
      </c>
      <c r="L114" s="52">
        <v>1773886.81</v>
      </c>
      <c r="M114" s="8" t="s">
        <v>141</v>
      </c>
      <c r="N114" s="50" t="str">
        <f>"09.2023"</f>
        <v>09.2023</v>
      </c>
      <c r="O114" s="8" t="str">
        <f>"12.2023"</f>
        <v>12.2023</v>
      </c>
      <c r="P114" s="8" t="s">
        <v>147</v>
      </c>
      <c r="Q114" s="8" t="s">
        <v>59</v>
      </c>
      <c r="R114" s="168" t="s">
        <v>32</v>
      </c>
      <c r="S114" s="8" t="s">
        <v>59</v>
      </c>
      <c r="T114" s="168" t="s">
        <v>33</v>
      </c>
      <c r="U114" s="168" t="s">
        <v>33</v>
      </c>
      <c r="V114" s="168" t="s">
        <v>516</v>
      </c>
      <c r="W114" s="10"/>
      <c r="X114" s="87"/>
      <c r="Y114" s="10"/>
      <c r="Z114" s="10"/>
    </row>
    <row r="115" spans="1:26" ht="45" x14ac:dyDescent="0.2">
      <c r="A115" s="8">
        <v>89</v>
      </c>
      <c r="B115" s="8" t="s">
        <v>433</v>
      </c>
      <c r="C115" s="8" t="s">
        <v>434</v>
      </c>
      <c r="D115" s="8" t="s">
        <v>131</v>
      </c>
      <c r="E115" s="8" t="s">
        <v>435</v>
      </c>
      <c r="F115" s="169" t="s">
        <v>92</v>
      </c>
      <c r="G115" s="167">
        <v>166</v>
      </c>
      <c r="H115" s="8" t="s">
        <v>922</v>
      </c>
      <c r="I115" s="8" t="s">
        <v>921</v>
      </c>
      <c r="J115" s="169" t="s">
        <v>31</v>
      </c>
      <c r="K115" s="169" t="s">
        <v>55</v>
      </c>
      <c r="L115" s="52">
        <v>229392</v>
      </c>
      <c r="M115" s="8" t="s">
        <v>141</v>
      </c>
      <c r="N115" s="50" t="str">
        <f>"06.2023"</f>
        <v>06.2023</v>
      </c>
      <c r="O115" s="8" t="str">
        <f>"10.2023"</f>
        <v>10.2023</v>
      </c>
      <c r="P115" s="8" t="s">
        <v>147</v>
      </c>
      <c r="Q115" s="8" t="s">
        <v>59</v>
      </c>
      <c r="R115" s="168" t="s">
        <v>32</v>
      </c>
      <c r="S115" s="8" t="s">
        <v>59</v>
      </c>
      <c r="T115" s="168" t="s">
        <v>33</v>
      </c>
      <c r="U115" s="168" t="s">
        <v>33</v>
      </c>
      <c r="V115" s="168" t="s">
        <v>79</v>
      </c>
      <c r="W115" s="10"/>
      <c r="X115" s="87"/>
      <c r="Y115" s="10"/>
      <c r="Z115" s="10"/>
    </row>
    <row r="116" spans="1:26" ht="45" x14ac:dyDescent="0.2">
      <c r="A116" s="8">
        <v>90</v>
      </c>
      <c r="B116" s="8" t="s">
        <v>436</v>
      </c>
      <c r="C116" s="8" t="s">
        <v>437</v>
      </c>
      <c r="D116" s="8" t="s">
        <v>131</v>
      </c>
      <c r="E116" s="8" t="s">
        <v>995</v>
      </c>
      <c r="F116" s="169" t="s">
        <v>92</v>
      </c>
      <c r="G116" s="167">
        <v>796</v>
      </c>
      <c r="H116" s="8" t="s">
        <v>417</v>
      </c>
      <c r="I116" s="8">
        <v>39000</v>
      </c>
      <c r="J116" s="169" t="s">
        <v>31</v>
      </c>
      <c r="K116" s="169" t="s">
        <v>55</v>
      </c>
      <c r="L116" s="52">
        <v>4605510</v>
      </c>
      <c r="M116" s="8" t="s">
        <v>141</v>
      </c>
      <c r="N116" s="50" t="str">
        <f>"08.2023"</f>
        <v>08.2023</v>
      </c>
      <c r="O116" s="8" t="str">
        <f>"12.2023"</f>
        <v>12.2023</v>
      </c>
      <c r="P116" s="8" t="s">
        <v>62</v>
      </c>
      <c r="Q116" s="8" t="s">
        <v>59</v>
      </c>
      <c r="R116" s="168" t="s">
        <v>32</v>
      </c>
      <c r="S116" s="8" t="s">
        <v>76</v>
      </c>
      <c r="T116" s="168" t="s">
        <v>33</v>
      </c>
      <c r="U116" s="168" t="s">
        <v>33</v>
      </c>
      <c r="V116" s="168" t="s">
        <v>79</v>
      </c>
      <c r="W116" s="10"/>
      <c r="X116" s="87"/>
      <c r="Y116" s="10"/>
      <c r="Z116" s="10"/>
    </row>
    <row r="117" spans="1:26" ht="45" x14ac:dyDescent="0.2">
      <c r="A117" s="8">
        <v>91</v>
      </c>
      <c r="B117" s="8" t="s">
        <v>438</v>
      </c>
      <c r="C117" s="8" t="s">
        <v>439</v>
      </c>
      <c r="D117" s="8" t="s">
        <v>131</v>
      </c>
      <c r="E117" s="8" t="s">
        <v>440</v>
      </c>
      <c r="F117" s="169" t="s">
        <v>92</v>
      </c>
      <c r="G117" s="167">
        <v>166</v>
      </c>
      <c r="H117" s="8" t="s">
        <v>57</v>
      </c>
      <c r="I117" s="8">
        <v>21000</v>
      </c>
      <c r="J117" s="169" t="s">
        <v>31</v>
      </c>
      <c r="K117" s="169" t="s">
        <v>55</v>
      </c>
      <c r="L117" s="52">
        <v>279930</v>
      </c>
      <c r="M117" s="8" t="s">
        <v>141</v>
      </c>
      <c r="N117" s="50" t="str">
        <f>"06.2023"</f>
        <v>06.2023</v>
      </c>
      <c r="O117" s="8" t="str">
        <f>"10.2023"</f>
        <v>10.2023</v>
      </c>
      <c r="P117" s="8" t="s">
        <v>147</v>
      </c>
      <c r="Q117" s="8" t="s">
        <v>59</v>
      </c>
      <c r="R117" s="168" t="s">
        <v>32</v>
      </c>
      <c r="S117" s="8" t="s">
        <v>59</v>
      </c>
      <c r="T117" s="168" t="s">
        <v>33</v>
      </c>
      <c r="U117" s="168" t="s">
        <v>33</v>
      </c>
      <c r="V117" s="168" t="s">
        <v>79</v>
      </c>
      <c r="W117" s="10"/>
      <c r="X117" s="87"/>
      <c r="Y117" s="10"/>
      <c r="Z117" s="10"/>
    </row>
    <row r="118" spans="1:26" s="16" customFormat="1" ht="120.75" customHeight="1" x14ac:dyDescent="0.2">
      <c r="A118" s="8">
        <v>92</v>
      </c>
      <c r="B118" s="8" t="s">
        <v>879</v>
      </c>
      <c r="C118" s="8" t="s">
        <v>880</v>
      </c>
      <c r="D118" s="8" t="s">
        <v>131</v>
      </c>
      <c r="E118" s="8" t="s">
        <v>441</v>
      </c>
      <c r="F118" s="169" t="s">
        <v>92</v>
      </c>
      <c r="G118" s="167" t="s">
        <v>881</v>
      </c>
      <c r="H118" s="8" t="s">
        <v>882</v>
      </c>
      <c r="I118" s="8" t="s">
        <v>883</v>
      </c>
      <c r="J118" s="169" t="s">
        <v>31</v>
      </c>
      <c r="K118" s="169" t="s">
        <v>55</v>
      </c>
      <c r="L118" s="52">
        <v>395380.8</v>
      </c>
      <c r="M118" s="8" t="s">
        <v>141</v>
      </c>
      <c r="N118" s="50" t="str">
        <f>"06.2023"</f>
        <v>06.2023</v>
      </c>
      <c r="O118" s="8" t="str">
        <f>"09.2023"</f>
        <v>09.2023</v>
      </c>
      <c r="P118" s="8" t="s">
        <v>147</v>
      </c>
      <c r="Q118" s="8" t="s">
        <v>59</v>
      </c>
      <c r="R118" s="168" t="s">
        <v>32</v>
      </c>
      <c r="S118" s="8" t="s">
        <v>59</v>
      </c>
      <c r="T118" s="168" t="s">
        <v>33</v>
      </c>
      <c r="U118" s="168" t="s">
        <v>33</v>
      </c>
      <c r="V118" s="168" t="s">
        <v>79</v>
      </c>
      <c r="W118" s="10"/>
      <c r="X118" s="87"/>
      <c r="Y118" s="10"/>
      <c r="Z118" s="10"/>
    </row>
    <row r="119" spans="1:26" ht="192" customHeight="1" x14ac:dyDescent="0.2">
      <c r="A119" s="8">
        <v>93</v>
      </c>
      <c r="B119" s="13" t="s">
        <v>511</v>
      </c>
      <c r="C119" s="167" t="s">
        <v>512</v>
      </c>
      <c r="D119" s="8" t="s">
        <v>131</v>
      </c>
      <c r="E119" s="8" t="s">
        <v>442</v>
      </c>
      <c r="F119" s="169" t="s">
        <v>92</v>
      </c>
      <c r="G119" s="167" t="s">
        <v>513</v>
      </c>
      <c r="H119" s="8" t="s">
        <v>514</v>
      </c>
      <c r="I119" s="8" t="s">
        <v>515</v>
      </c>
      <c r="J119" s="169" t="s">
        <v>31</v>
      </c>
      <c r="K119" s="169" t="s">
        <v>55</v>
      </c>
      <c r="L119" s="52">
        <v>3390925.75</v>
      </c>
      <c r="M119" s="8" t="s">
        <v>141</v>
      </c>
      <c r="N119" s="50" t="str">
        <f>"01.2023"</f>
        <v>01.2023</v>
      </c>
      <c r="O119" s="8" t="str">
        <f>"07.2023"</f>
        <v>07.2023</v>
      </c>
      <c r="P119" s="8" t="s">
        <v>147</v>
      </c>
      <c r="Q119" s="8" t="s">
        <v>59</v>
      </c>
      <c r="R119" s="168" t="s">
        <v>32</v>
      </c>
      <c r="S119" s="8" t="s">
        <v>59</v>
      </c>
      <c r="T119" s="168" t="s">
        <v>33</v>
      </c>
      <c r="U119" s="168" t="s">
        <v>33</v>
      </c>
      <c r="V119" s="168" t="s">
        <v>79</v>
      </c>
      <c r="W119" s="10"/>
      <c r="X119" s="87"/>
      <c r="Y119" s="10"/>
      <c r="Z119" s="10"/>
    </row>
    <row r="120" spans="1:26" ht="348.75" x14ac:dyDescent="0.2">
      <c r="A120" s="8">
        <v>94</v>
      </c>
      <c r="B120" s="8" t="s">
        <v>443</v>
      </c>
      <c r="C120" s="8" t="s">
        <v>444</v>
      </c>
      <c r="D120" s="8" t="s">
        <v>131</v>
      </c>
      <c r="E120" s="8" t="s">
        <v>445</v>
      </c>
      <c r="F120" s="169" t="s">
        <v>92</v>
      </c>
      <c r="G120" s="167">
        <v>796</v>
      </c>
      <c r="H120" s="8" t="s">
        <v>417</v>
      </c>
      <c r="I120" s="8" t="s">
        <v>923</v>
      </c>
      <c r="J120" s="169" t="s">
        <v>31</v>
      </c>
      <c r="K120" s="169" t="s">
        <v>55</v>
      </c>
      <c r="L120" s="52">
        <v>620672.85</v>
      </c>
      <c r="M120" s="8" t="s">
        <v>141</v>
      </c>
      <c r="N120" s="50" t="str">
        <f>"06.2023"</f>
        <v>06.2023</v>
      </c>
      <c r="O120" s="8" t="str">
        <f>"10.2023"</f>
        <v>10.2023</v>
      </c>
      <c r="P120" s="8" t="s">
        <v>147</v>
      </c>
      <c r="Q120" s="8" t="s">
        <v>59</v>
      </c>
      <c r="R120" s="168" t="s">
        <v>32</v>
      </c>
      <c r="S120" s="8" t="s">
        <v>59</v>
      </c>
      <c r="T120" s="168" t="s">
        <v>33</v>
      </c>
      <c r="U120" s="168" t="s">
        <v>33</v>
      </c>
      <c r="V120" s="168" t="s">
        <v>79</v>
      </c>
      <c r="W120" s="10"/>
      <c r="X120" s="87"/>
      <c r="Y120" s="10"/>
      <c r="Z120" s="10"/>
    </row>
    <row r="121" spans="1:26" ht="45" x14ac:dyDescent="0.2">
      <c r="A121" s="8">
        <v>95</v>
      </c>
      <c r="B121" s="8" t="s">
        <v>433</v>
      </c>
      <c r="C121" s="8" t="s">
        <v>446</v>
      </c>
      <c r="D121" s="8" t="s">
        <v>131</v>
      </c>
      <c r="E121" s="8" t="s">
        <v>447</v>
      </c>
      <c r="F121" s="169" t="s">
        <v>92</v>
      </c>
      <c r="G121" s="167" t="str">
        <f>"055"</f>
        <v>055</v>
      </c>
      <c r="H121" s="8" t="s">
        <v>453</v>
      </c>
      <c r="I121" s="8">
        <v>5700</v>
      </c>
      <c r="J121" s="169" t="s">
        <v>31</v>
      </c>
      <c r="K121" s="169" t="s">
        <v>55</v>
      </c>
      <c r="L121" s="52">
        <v>1436220</v>
      </c>
      <c r="M121" s="8" t="s">
        <v>141</v>
      </c>
      <c r="N121" s="50" t="str">
        <f>"09.2023"</f>
        <v>09.2023</v>
      </c>
      <c r="O121" s="8" t="str">
        <f>"12.2023"</f>
        <v>12.2023</v>
      </c>
      <c r="P121" s="8" t="s">
        <v>147</v>
      </c>
      <c r="Q121" s="8" t="s">
        <v>59</v>
      </c>
      <c r="R121" s="168" t="s">
        <v>32</v>
      </c>
      <c r="S121" s="8" t="s">
        <v>59</v>
      </c>
      <c r="T121" s="168" t="s">
        <v>33</v>
      </c>
      <c r="U121" s="168" t="s">
        <v>33</v>
      </c>
      <c r="V121" s="168" t="s">
        <v>516</v>
      </c>
      <c r="W121" s="10"/>
      <c r="X121" s="87"/>
      <c r="Y121" s="10"/>
      <c r="Z121" s="10"/>
    </row>
    <row r="122" spans="1:26" ht="45" x14ac:dyDescent="0.2">
      <c r="A122" s="8">
        <v>96</v>
      </c>
      <c r="B122" s="8" t="s">
        <v>448</v>
      </c>
      <c r="C122" s="8" t="s">
        <v>449</v>
      </c>
      <c r="D122" s="8" t="s">
        <v>131</v>
      </c>
      <c r="E122" s="8" t="s">
        <v>450</v>
      </c>
      <c r="F122" s="169" t="s">
        <v>92</v>
      </c>
      <c r="G122" s="167" t="str">
        <f>"055"</f>
        <v>055</v>
      </c>
      <c r="H122" s="8" t="s">
        <v>453</v>
      </c>
      <c r="I122" s="8">
        <v>4800</v>
      </c>
      <c r="J122" s="169" t="s">
        <v>31</v>
      </c>
      <c r="K122" s="169" t="s">
        <v>55</v>
      </c>
      <c r="L122" s="52">
        <v>312480</v>
      </c>
      <c r="M122" s="8" t="s">
        <v>141</v>
      </c>
      <c r="N122" s="50" t="str">
        <f>"01.2023"</f>
        <v>01.2023</v>
      </c>
      <c r="O122" s="8" t="str">
        <f>"05.2023"</f>
        <v>05.2023</v>
      </c>
      <c r="P122" s="8" t="s">
        <v>147</v>
      </c>
      <c r="Q122" s="8" t="s">
        <v>59</v>
      </c>
      <c r="R122" s="168" t="s">
        <v>32</v>
      </c>
      <c r="S122" s="8" t="s">
        <v>59</v>
      </c>
      <c r="T122" s="168" t="s">
        <v>33</v>
      </c>
      <c r="U122" s="168" t="s">
        <v>33</v>
      </c>
      <c r="V122" s="168" t="s">
        <v>79</v>
      </c>
      <c r="W122" s="10"/>
      <c r="X122" s="87"/>
      <c r="Y122" s="10"/>
      <c r="Z122" s="10"/>
    </row>
    <row r="123" spans="1:26" ht="45" x14ac:dyDescent="0.2">
      <c r="A123" s="8">
        <v>97</v>
      </c>
      <c r="B123" s="8" t="s">
        <v>451</v>
      </c>
      <c r="C123" s="8" t="s">
        <v>452</v>
      </c>
      <c r="D123" s="8" t="s">
        <v>131</v>
      </c>
      <c r="E123" s="8" t="s">
        <v>454</v>
      </c>
      <c r="F123" s="169" t="s">
        <v>92</v>
      </c>
      <c r="G123" s="167">
        <v>166</v>
      </c>
      <c r="H123" s="8" t="s">
        <v>57</v>
      </c>
      <c r="I123" s="8">
        <v>1040</v>
      </c>
      <c r="J123" s="169" t="s">
        <v>31</v>
      </c>
      <c r="K123" s="169" t="s">
        <v>55</v>
      </c>
      <c r="L123" s="52">
        <v>153233.60000000001</v>
      </c>
      <c r="M123" s="8" t="s">
        <v>141</v>
      </c>
      <c r="N123" s="50" t="str">
        <f>"09.2023"</f>
        <v>09.2023</v>
      </c>
      <c r="O123" s="8" t="str">
        <f>"12.2023"</f>
        <v>12.2023</v>
      </c>
      <c r="P123" s="8" t="s">
        <v>147</v>
      </c>
      <c r="Q123" s="8" t="s">
        <v>59</v>
      </c>
      <c r="R123" s="168" t="s">
        <v>32</v>
      </c>
      <c r="S123" s="8" t="s">
        <v>59</v>
      </c>
      <c r="T123" s="168" t="s">
        <v>33</v>
      </c>
      <c r="U123" s="168" t="s">
        <v>33</v>
      </c>
      <c r="V123" s="168" t="s">
        <v>516</v>
      </c>
      <c r="W123" s="10"/>
      <c r="X123" s="87"/>
      <c r="Y123" s="10"/>
      <c r="Z123" s="10"/>
    </row>
    <row r="124" spans="1:26" ht="22.5" x14ac:dyDescent="0.2">
      <c r="A124" s="8">
        <v>98</v>
      </c>
      <c r="B124" s="8" t="s">
        <v>455</v>
      </c>
      <c r="C124" s="8" t="s">
        <v>456</v>
      </c>
      <c r="D124" s="8" t="s">
        <v>132</v>
      </c>
      <c r="E124" s="8" t="s">
        <v>457</v>
      </c>
      <c r="F124" s="169" t="s">
        <v>174</v>
      </c>
      <c r="G124" s="167">
        <v>362</v>
      </c>
      <c r="H124" s="8" t="s">
        <v>98</v>
      </c>
      <c r="I124" s="8">
        <v>12</v>
      </c>
      <c r="J124" s="169" t="s">
        <v>31</v>
      </c>
      <c r="K124" s="169" t="s">
        <v>55</v>
      </c>
      <c r="L124" s="52">
        <v>608130</v>
      </c>
      <c r="M124" s="8" t="s">
        <v>141</v>
      </c>
      <c r="N124" s="50" t="str">
        <f t="shared" ref="N124:N137" si="6">"01.2023"</f>
        <v>01.2023</v>
      </c>
      <c r="O124" s="8" t="str">
        <f>"12.2023"</f>
        <v>12.2023</v>
      </c>
      <c r="P124" s="8" t="s">
        <v>56</v>
      </c>
      <c r="Q124" s="8" t="s">
        <v>76</v>
      </c>
      <c r="R124" s="168" t="s">
        <v>32</v>
      </c>
      <c r="S124" s="8" t="s">
        <v>76</v>
      </c>
      <c r="T124" s="168" t="s">
        <v>59</v>
      </c>
      <c r="U124" s="168" t="s">
        <v>33</v>
      </c>
      <c r="V124" s="168" t="s">
        <v>79</v>
      </c>
      <c r="W124" s="10"/>
      <c r="X124" s="87"/>
      <c r="Y124" s="10"/>
      <c r="Z124" s="10"/>
    </row>
    <row r="125" spans="1:26" ht="67.5" x14ac:dyDescent="0.2">
      <c r="A125" s="8">
        <v>99</v>
      </c>
      <c r="B125" s="171" t="s">
        <v>381</v>
      </c>
      <c r="C125" s="171" t="s">
        <v>203</v>
      </c>
      <c r="D125" s="167" t="s">
        <v>132</v>
      </c>
      <c r="E125" s="171" t="s">
        <v>406</v>
      </c>
      <c r="F125" s="169" t="s">
        <v>92</v>
      </c>
      <c r="G125" s="167" t="s">
        <v>312</v>
      </c>
      <c r="H125" s="167" t="s">
        <v>312</v>
      </c>
      <c r="I125" s="167" t="s">
        <v>400</v>
      </c>
      <c r="J125" s="169" t="s">
        <v>31</v>
      </c>
      <c r="K125" s="169" t="s">
        <v>55</v>
      </c>
      <c r="L125" s="170" t="s">
        <v>459</v>
      </c>
      <c r="M125" s="167" t="s">
        <v>141</v>
      </c>
      <c r="N125" s="50" t="str">
        <f t="shared" si="6"/>
        <v>01.2023</v>
      </c>
      <c r="O125" s="167">
        <v>1.2023999999999999</v>
      </c>
      <c r="P125" s="167" t="s">
        <v>147</v>
      </c>
      <c r="Q125" s="8" t="s">
        <v>59</v>
      </c>
      <c r="R125" s="168" t="s">
        <v>32</v>
      </c>
      <c r="S125" s="8" t="s">
        <v>59</v>
      </c>
      <c r="T125" s="168" t="s">
        <v>33</v>
      </c>
      <c r="U125" s="168" t="s">
        <v>33</v>
      </c>
      <c r="V125" s="168" t="s">
        <v>79</v>
      </c>
      <c r="W125" s="10"/>
      <c r="X125" s="87"/>
      <c r="Y125" s="10"/>
      <c r="Z125" s="10"/>
    </row>
    <row r="126" spans="1:26" ht="45" x14ac:dyDescent="0.2">
      <c r="A126" s="8">
        <v>100</v>
      </c>
      <c r="B126" s="171" t="s">
        <v>462</v>
      </c>
      <c r="C126" s="171" t="s">
        <v>461</v>
      </c>
      <c r="D126" s="8" t="s">
        <v>131</v>
      </c>
      <c r="E126" s="171" t="s">
        <v>460</v>
      </c>
      <c r="F126" s="169" t="s">
        <v>92</v>
      </c>
      <c r="G126" s="167">
        <v>112</v>
      </c>
      <c r="H126" s="167" t="s">
        <v>191</v>
      </c>
      <c r="I126" s="167">
        <v>14000</v>
      </c>
      <c r="J126" s="169" t="s">
        <v>31</v>
      </c>
      <c r="K126" s="169" t="s">
        <v>55</v>
      </c>
      <c r="L126" s="170">
        <v>998620</v>
      </c>
      <c r="M126" s="167" t="s">
        <v>141</v>
      </c>
      <c r="N126" s="50" t="str">
        <f t="shared" si="6"/>
        <v>01.2023</v>
      </c>
      <c r="O126" s="8" t="str">
        <f>"12.2023"</f>
        <v>12.2023</v>
      </c>
      <c r="P126" s="167" t="s">
        <v>147</v>
      </c>
      <c r="Q126" s="8" t="s">
        <v>59</v>
      </c>
      <c r="R126" s="168" t="s">
        <v>32</v>
      </c>
      <c r="S126" s="8" t="s">
        <v>59</v>
      </c>
      <c r="T126" s="168" t="s">
        <v>33</v>
      </c>
      <c r="U126" s="168" t="s">
        <v>33</v>
      </c>
      <c r="V126" s="168" t="s">
        <v>79</v>
      </c>
      <c r="W126" s="10"/>
      <c r="X126" s="87"/>
      <c r="Y126" s="10"/>
      <c r="Z126" s="10"/>
    </row>
    <row r="127" spans="1:26" s="16" customFormat="1" ht="67.5" x14ac:dyDescent="0.2">
      <c r="A127" s="8">
        <v>101</v>
      </c>
      <c r="B127" s="13" t="s">
        <v>106</v>
      </c>
      <c r="C127" s="167" t="s">
        <v>105</v>
      </c>
      <c r="D127" s="167" t="s">
        <v>132</v>
      </c>
      <c r="E127" s="167" t="s">
        <v>207</v>
      </c>
      <c r="F127" s="169" t="s">
        <v>174</v>
      </c>
      <c r="G127" s="171" t="s">
        <v>164</v>
      </c>
      <c r="H127" s="167" t="s">
        <v>107</v>
      </c>
      <c r="I127" s="167">
        <v>47.88</v>
      </c>
      <c r="J127" s="169" t="s">
        <v>31</v>
      </c>
      <c r="K127" s="169" t="s">
        <v>55</v>
      </c>
      <c r="L127" s="19" t="s">
        <v>527</v>
      </c>
      <c r="M127" s="18" t="s">
        <v>141</v>
      </c>
      <c r="N127" s="50" t="str">
        <f t="shared" si="6"/>
        <v>01.2023</v>
      </c>
      <c r="O127" s="167">
        <v>1.2023999999999999</v>
      </c>
      <c r="P127" s="28" t="s">
        <v>56</v>
      </c>
      <c r="Q127" s="167" t="s">
        <v>76</v>
      </c>
      <c r="R127" s="168" t="s">
        <v>32</v>
      </c>
      <c r="S127" s="167" t="s">
        <v>76</v>
      </c>
      <c r="T127" s="168" t="s">
        <v>59</v>
      </c>
      <c r="U127" s="168" t="s">
        <v>33</v>
      </c>
      <c r="V127" s="168" t="s">
        <v>79</v>
      </c>
      <c r="W127" s="15"/>
      <c r="X127" s="15"/>
      <c r="Y127" s="15"/>
      <c r="Z127" s="15"/>
    </row>
    <row r="128" spans="1:26" s="16" customFormat="1" ht="175.5" customHeight="1" x14ac:dyDescent="0.2">
      <c r="A128" s="8">
        <v>102</v>
      </c>
      <c r="B128" s="13" t="s">
        <v>471</v>
      </c>
      <c r="C128" s="84" t="s">
        <v>470</v>
      </c>
      <c r="D128" s="8" t="s">
        <v>131</v>
      </c>
      <c r="E128" s="84" t="s">
        <v>291</v>
      </c>
      <c r="F128" s="87" t="s">
        <v>92</v>
      </c>
      <c r="G128" s="84" t="s">
        <v>469</v>
      </c>
      <c r="H128" s="8" t="s">
        <v>468</v>
      </c>
      <c r="I128" s="84" t="s">
        <v>467</v>
      </c>
      <c r="J128" s="87" t="s">
        <v>31</v>
      </c>
      <c r="K128" s="87" t="s">
        <v>55</v>
      </c>
      <c r="L128" s="88">
        <v>3644080</v>
      </c>
      <c r="M128" s="84" t="s">
        <v>141</v>
      </c>
      <c r="N128" s="50" t="str">
        <f t="shared" si="6"/>
        <v>01.2023</v>
      </c>
      <c r="O128" s="50" t="str">
        <f>"07.2023"</f>
        <v>07.2023</v>
      </c>
      <c r="P128" s="84" t="s">
        <v>147</v>
      </c>
      <c r="Q128" s="8" t="s">
        <v>59</v>
      </c>
      <c r="R128" s="90" t="s">
        <v>32</v>
      </c>
      <c r="S128" s="8" t="s">
        <v>59</v>
      </c>
      <c r="T128" s="90" t="s">
        <v>33</v>
      </c>
      <c r="U128" s="90" t="s">
        <v>33</v>
      </c>
      <c r="V128" s="90" t="s">
        <v>79</v>
      </c>
      <c r="W128" s="15"/>
      <c r="X128" s="15"/>
      <c r="Y128" s="15"/>
      <c r="Z128" s="15"/>
    </row>
    <row r="129" spans="1:26" s="16" customFormat="1" ht="56.25" x14ac:dyDescent="0.2">
      <c r="A129" s="8">
        <v>103</v>
      </c>
      <c r="B129" s="13" t="s">
        <v>101</v>
      </c>
      <c r="C129" s="84" t="s">
        <v>494</v>
      </c>
      <c r="D129" s="84" t="s">
        <v>132</v>
      </c>
      <c r="E129" s="84" t="s">
        <v>465</v>
      </c>
      <c r="F129" s="87" t="s">
        <v>174</v>
      </c>
      <c r="G129" s="87" t="s">
        <v>159</v>
      </c>
      <c r="H129" s="8" t="s">
        <v>102</v>
      </c>
      <c r="I129" s="8" t="s">
        <v>466</v>
      </c>
      <c r="J129" s="87" t="s">
        <v>31</v>
      </c>
      <c r="K129" s="87" t="s">
        <v>55</v>
      </c>
      <c r="L129" s="88">
        <v>110337.82</v>
      </c>
      <c r="M129" s="18" t="s">
        <v>141</v>
      </c>
      <c r="N129" s="50" t="str">
        <f t="shared" si="6"/>
        <v>01.2023</v>
      </c>
      <c r="O129" s="8" t="str">
        <f>"12.2023"</f>
        <v>12.2023</v>
      </c>
      <c r="P129" s="28" t="s">
        <v>56</v>
      </c>
      <c r="Q129" s="84" t="s">
        <v>76</v>
      </c>
      <c r="R129" s="90" t="s">
        <v>32</v>
      </c>
      <c r="S129" s="84" t="s">
        <v>76</v>
      </c>
      <c r="T129" s="90" t="s">
        <v>59</v>
      </c>
      <c r="U129" s="90" t="s">
        <v>33</v>
      </c>
      <c r="V129" s="90" t="s">
        <v>79</v>
      </c>
      <c r="W129" s="15"/>
      <c r="X129" s="15"/>
      <c r="Y129" s="15"/>
      <c r="Z129" s="15"/>
    </row>
    <row r="130" spans="1:26" s="16" customFormat="1" ht="101.25" x14ac:dyDescent="0.2">
      <c r="A130" s="8">
        <v>104</v>
      </c>
      <c r="B130" s="13" t="s">
        <v>473</v>
      </c>
      <c r="C130" s="84" t="s">
        <v>495</v>
      </c>
      <c r="D130" s="84" t="s">
        <v>132</v>
      </c>
      <c r="E130" s="84" t="s">
        <v>472</v>
      </c>
      <c r="F130" s="87" t="s">
        <v>174</v>
      </c>
      <c r="G130" s="87" t="s">
        <v>474</v>
      </c>
      <c r="H130" s="8" t="s">
        <v>475</v>
      </c>
      <c r="I130" s="8" t="s">
        <v>496</v>
      </c>
      <c r="J130" s="87" t="s">
        <v>31</v>
      </c>
      <c r="K130" s="87" t="s">
        <v>55</v>
      </c>
      <c r="L130" s="88">
        <v>529067.46</v>
      </c>
      <c r="M130" s="18" t="s">
        <v>141</v>
      </c>
      <c r="N130" s="50" t="str">
        <f t="shared" si="6"/>
        <v>01.2023</v>
      </c>
      <c r="O130" s="8" t="str">
        <f>"12.2023"</f>
        <v>12.2023</v>
      </c>
      <c r="P130" s="28" t="s">
        <v>56</v>
      </c>
      <c r="Q130" s="84" t="s">
        <v>76</v>
      </c>
      <c r="R130" s="90" t="s">
        <v>32</v>
      </c>
      <c r="S130" s="84" t="s">
        <v>76</v>
      </c>
      <c r="T130" s="90" t="s">
        <v>59</v>
      </c>
      <c r="U130" s="90" t="s">
        <v>33</v>
      </c>
      <c r="V130" s="90" t="s">
        <v>79</v>
      </c>
      <c r="W130" s="15"/>
      <c r="X130" s="15"/>
      <c r="Y130" s="15"/>
      <c r="Z130" s="15"/>
    </row>
    <row r="131" spans="1:26" s="16" customFormat="1" ht="45" x14ac:dyDescent="0.2">
      <c r="A131" s="8">
        <v>105</v>
      </c>
      <c r="B131" s="13">
        <v>36</v>
      </c>
      <c r="C131" s="84" t="s">
        <v>477</v>
      </c>
      <c r="D131" s="84" t="s">
        <v>132</v>
      </c>
      <c r="E131" s="84" t="s">
        <v>476</v>
      </c>
      <c r="F131" s="87" t="s">
        <v>174</v>
      </c>
      <c r="G131" s="87" t="s">
        <v>161</v>
      </c>
      <c r="H131" s="8" t="s">
        <v>75</v>
      </c>
      <c r="I131" s="8">
        <v>50</v>
      </c>
      <c r="J131" s="87" t="s">
        <v>31</v>
      </c>
      <c r="K131" s="87" t="s">
        <v>55</v>
      </c>
      <c r="L131" s="88">
        <v>1621.5</v>
      </c>
      <c r="M131" s="18" t="s">
        <v>141</v>
      </c>
      <c r="N131" s="50" t="str">
        <f t="shared" si="6"/>
        <v>01.2023</v>
      </c>
      <c r="O131" s="8" t="str">
        <f>"12.2023"</f>
        <v>12.2023</v>
      </c>
      <c r="P131" s="28" t="s">
        <v>56</v>
      </c>
      <c r="Q131" s="84" t="s">
        <v>76</v>
      </c>
      <c r="R131" s="90" t="s">
        <v>32</v>
      </c>
      <c r="S131" s="84" t="s">
        <v>76</v>
      </c>
      <c r="T131" s="90" t="s">
        <v>59</v>
      </c>
      <c r="U131" s="90" t="s">
        <v>33</v>
      </c>
      <c r="V131" s="90" t="s">
        <v>79</v>
      </c>
      <c r="W131" s="15"/>
      <c r="X131" s="15"/>
      <c r="Y131" s="15"/>
      <c r="Z131" s="15"/>
    </row>
    <row r="132" spans="1:26" s="16" customFormat="1" ht="45" x14ac:dyDescent="0.2">
      <c r="A132" s="8">
        <v>106</v>
      </c>
      <c r="B132" s="13" t="s">
        <v>101</v>
      </c>
      <c r="C132" s="84" t="s">
        <v>494</v>
      </c>
      <c r="D132" s="84" t="s">
        <v>132</v>
      </c>
      <c r="E132" s="84" t="s">
        <v>490</v>
      </c>
      <c r="F132" s="87" t="s">
        <v>174</v>
      </c>
      <c r="G132" s="87" t="s">
        <v>159</v>
      </c>
      <c r="H132" s="8" t="s">
        <v>102</v>
      </c>
      <c r="I132" s="8" t="s">
        <v>478</v>
      </c>
      <c r="J132" s="87" t="s">
        <v>31</v>
      </c>
      <c r="K132" s="87" t="s">
        <v>55</v>
      </c>
      <c r="L132" s="88">
        <v>210561.31</v>
      </c>
      <c r="M132" s="18" t="s">
        <v>141</v>
      </c>
      <c r="N132" s="50" t="str">
        <f t="shared" si="6"/>
        <v>01.2023</v>
      </c>
      <c r="O132" s="8" t="str">
        <f>"12.2023"</f>
        <v>12.2023</v>
      </c>
      <c r="P132" s="28" t="s">
        <v>56</v>
      </c>
      <c r="Q132" s="84" t="s">
        <v>76</v>
      </c>
      <c r="R132" s="90" t="s">
        <v>32</v>
      </c>
      <c r="S132" s="84" t="s">
        <v>76</v>
      </c>
      <c r="T132" s="90" t="s">
        <v>59</v>
      </c>
      <c r="U132" s="90" t="s">
        <v>33</v>
      </c>
      <c r="V132" s="90" t="s">
        <v>79</v>
      </c>
      <c r="W132" s="15"/>
      <c r="X132" s="15"/>
      <c r="Y132" s="15"/>
      <c r="Z132" s="15"/>
    </row>
    <row r="133" spans="1:26" s="16" customFormat="1" ht="67.5" x14ac:dyDescent="0.2">
      <c r="A133" s="8">
        <v>107</v>
      </c>
      <c r="B133" s="13" t="s">
        <v>479</v>
      </c>
      <c r="C133" s="84" t="s">
        <v>480</v>
      </c>
      <c r="D133" s="84" t="s">
        <v>132</v>
      </c>
      <c r="E133" s="84" t="s">
        <v>491</v>
      </c>
      <c r="F133" s="87" t="s">
        <v>174</v>
      </c>
      <c r="G133" s="87" t="s">
        <v>481</v>
      </c>
      <c r="H133" s="8" t="s">
        <v>482</v>
      </c>
      <c r="I133" s="8" t="s">
        <v>483</v>
      </c>
      <c r="J133" s="87" t="s">
        <v>31</v>
      </c>
      <c r="K133" s="87" t="s">
        <v>55</v>
      </c>
      <c r="L133" s="19" t="s">
        <v>528</v>
      </c>
      <c r="M133" s="18" t="s">
        <v>141</v>
      </c>
      <c r="N133" s="50" t="str">
        <f t="shared" si="6"/>
        <v>01.2023</v>
      </c>
      <c r="O133" s="50" t="str">
        <f>"01.2024"</f>
        <v>01.2024</v>
      </c>
      <c r="P133" s="28" t="s">
        <v>56</v>
      </c>
      <c r="Q133" s="84" t="s">
        <v>76</v>
      </c>
      <c r="R133" s="90" t="s">
        <v>32</v>
      </c>
      <c r="S133" s="84" t="s">
        <v>76</v>
      </c>
      <c r="T133" s="90" t="s">
        <v>59</v>
      </c>
      <c r="U133" s="90" t="s">
        <v>33</v>
      </c>
      <c r="V133" s="90" t="s">
        <v>79</v>
      </c>
      <c r="W133" s="15"/>
      <c r="X133" s="15"/>
      <c r="Y133" s="15"/>
      <c r="Z133" s="15"/>
    </row>
    <row r="134" spans="1:26" s="16" customFormat="1" ht="174.75" customHeight="1" x14ac:dyDescent="0.2">
      <c r="A134" s="8">
        <v>108</v>
      </c>
      <c r="B134" s="13" t="s">
        <v>479</v>
      </c>
      <c r="C134" s="84" t="s">
        <v>480</v>
      </c>
      <c r="D134" s="84" t="s">
        <v>132</v>
      </c>
      <c r="E134" s="84" t="s">
        <v>492</v>
      </c>
      <c r="F134" s="87" t="s">
        <v>174</v>
      </c>
      <c r="G134" s="87" t="s">
        <v>481</v>
      </c>
      <c r="H134" s="8" t="s">
        <v>482</v>
      </c>
      <c r="I134" s="8" t="s">
        <v>488</v>
      </c>
      <c r="J134" s="87" t="s">
        <v>31</v>
      </c>
      <c r="K134" s="87" t="s">
        <v>55</v>
      </c>
      <c r="L134" s="19" t="s">
        <v>529</v>
      </c>
      <c r="M134" s="18" t="s">
        <v>141</v>
      </c>
      <c r="N134" s="50" t="str">
        <f t="shared" si="6"/>
        <v>01.2023</v>
      </c>
      <c r="O134" s="50" t="str">
        <f>"01.2024"</f>
        <v>01.2024</v>
      </c>
      <c r="P134" s="28" t="s">
        <v>56</v>
      </c>
      <c r="Q134" s="84" t="s">
        <v>76</v>
      </c>
      <c r="R134" s="90" t="s">
        <v>32</v>
      </c>
      <c r="S134" s="84" t="s">
        <v>76</v>
      </c>
      <c r="T134" s="90" t="s">
        <v>59</v>
      </c>
      <c r="U134" s="90" t="s">
        <v>33</v>
      </c>
      <c r="V134" s="90" t="s">
        <v>79</v>
      </c>
      <c r="W134" s="15"/>
      <c r="X134" s="15"/>
      <c r="Y134" s="15"/>
      <c r="Z134" s="15"/>
    </row>
    <row r="135" spans="1:26" s="16" customFormat="1" ht="67.5" x14ac:dyDescent="0.2">
      <c r="A135" s="8">
        <v>109</v>
      </c>
      <c r="B135" s="13" t="s">
        <v>484</v>
      </c>
      <c r="C135" s="84" t="s">
        <v>485</v>
      </c>
      <c r="D135" s="84" t="s">
        <v>132</v>
      </c>
      <c r="E135" s="84" t="s">
        <v>493</v>
      </c>
      <c r="F135" s="87" t="s">
        <v>174</v>
      </c>
      <c r="G135" s="87" t="s">
        <v>486</v>
      </c>
      <c r="H135" s="8" t="s">
        <v>487</v>
      </c>
      <c r="I135" s="8" t="s">
        <v>489</v>
      </c>
      <c r="J135" s="87" t="s">
        <v>31</v>
      </c>
      <c r="K135" s="87" t="s">
        <v>55</v>
      </c>
      <c r="L135" s="19" t="s">
        <v>530</v>
      </c>
      <c r="M135" s="18" t="s">
        <v>141</v>
      </c>
      <c r="N135" s="50" t="str">
        <f t="shared" si="6"/>
        <v>01.2023</v>
      </c>
      <c r="O135" s="50" t="str">
        <f>"01.2024"</f>
        <v>01.2024</v>
      </c>
      <c r="P135" s="28" t="s">
        <v>56</v>
      </c>
      <c r="Q135" s="84" t="s">
        <v>76</v>
      </c>
      <c r="R135" s="90" t="s">
        <v>32</v>
      </c>
      <c r="S135" s="84" t="s">
        <v>76</v>
      </c>
      <c r="T135" s="90" t="s">
        <v>59</v>
      </c>
      <c r="U135" s="90" t="s">
        <v>33</v>
      </c>
      <c r="V135" s="90" t="s">
        <v>79</v>
      </c>
      <c r="W135" s="15"/>
      <c r="X135" s="15"/>
      <c r="Y135" s="15"/>
      <c r="Z135" s="15"/>
    </row>
    <row r="136" spans="1:26" ht="99.75" customHeight="1" x14ac:dyDescent="0.2">
      <c r="A136" s="8">
        <v>110</v>
      </c>
      <c r="B136" s="8" t="s">
        <v>500</v>
      </c>
      <c r="C136" s="8" t="s">
        <v>499</v>
      </c>
      <c r="D136" s="8" t="s">
        <v>131</v>
      </c>
      <c r="E136" s="8" t="s">
        <v>504</v>
      </c>
      <c r="F136" s="87" t="s">
        <v>92</v>
      </c>
      <c r="G136" s="8" t="s">
        <v>502</v>
      </c>
      <c r="H136" s="8" t="s">
        <v>501</v>
      </c>
      <c r="I136" s="8" t="s">
        <v>503</v>
      </c>
      <c r="J136" s="87" t="s">
        <v>31</v>
      </c>
      <c r="K136" s="87" t="s">
        <v>55</v>
      </c>
      <c r="L136" s="51">
        <v>525519.55000000005</v>
      </c>
      <c r="M136" s="8" t="s">
        <v>141</v>
      </c>
      <c r="N136" s="50" t="str">
        <f t="shared" si="6"/>
        <v>01.2023</v>
      </c>
      <c r="O136" s="8" t="str">
        <f>"05.2023"</f>
        <v>05.2023</v>
      </c>
      <c r="P136" s="8" t="s">
        <v>147</v>
      </c>
      <c r="Q136" s="8" t="s">
        <v>59</v>
      </c>
      <c r="R136" s="90" t="s">
        <v>32</v>
      </c>
      <c r="S136" s="8" t="s">
        <v>59</v>
      </c>
      <c r="T136" s="90" t="s">
        <v>33</v>
      </c>
      <c r="U136" s="90" t="s">
        <v>33</v>
      </c>
      <c r="V136" s="90" t="s">
        <v>79</v>
      </c>
      <c r="W136" s="10"/>
      <c r="X136" s="87"/>
      <c r="Y136" s="10"/>
      <c r="Z136" s="10"/>
    </row>
    <row r="137" spans="1:26" ht="101.25" x14ac:dyDescent="0.2">
      <c r="A137" s="8">
        <v>111</v>
      </c>
      <c r="B137" s="8" t="s">
        <v>505</v>
      </c>
      <c r="C137" s="8" t="s">
        <v>506</v>
      </c>
      <c r="D137" s="8" t="s">
        <v>131</v>
      </c>
      <c r="E137" s="8" t="s">
        <v>507</v>
      </c>
      <c r="F137" s="87" t="s">
        <v>92</v>
      </c>
      <c r="G137" s="84" t="s">
        <v>508</v>
      </c>
      <c r="H137" s="8" t="s">
        <v>509</v>
      </c>
      <c r="I137" s="8" t="s">
        <v>510</v>
      </c>
      <c r="J137" s="87" t="s">
        <v>31</v>
      </c>
      <c r="K137" s="87" t="s">
        <v>55</v>
      </c>
      <c r="L137" s="52">
        <v>500000</v>
      </c>
      <c r="M137" s="8" t="s">
        <v>141</v>
      </c>
      <c r="N137" s="50" t="str">
        <f t="shared" si="6"/>
        <v>01.2023</v>
      </c>
      <c r="O137" s="50" t="str">
        <f>"12.2023"</f>
        <v>12.2023</v>
      </c>
      <c r="P137" s="8" t="s">
        <v>117</v>
      </c>
      <c r="Q137" s="8" t="s">
        <v>59</v>
      </c>
      <c r="R137" s="90" t="s">
        <v>32</v>
      </c>
      <c r="S137" s="8" t="s">
        <v>76</v>
      </c>
      <c r="T137" s="90" t="s">
        <v>33</v>
      </c>
      <c r="U137" s="90" t="s">
        <v>33</v>
      </c>
      <c r="V137" s="90" t="s">
        <v>79</v>
      </c>
      <c r="W137" s="10"/>
      <c r="X137" s="87"/>
      <c r="Y137" s="10"/>
      <c r="Z137" s="10"/>
    </row>
    <row r="138" spans="1:26" ht="67.5" x14ac:dyDescent="0.2">
      <c r="A138" s="85">
        <v>112</v>
      </c>
      <c r="B138" s="79" t="s">
        <v>381</v>
      </c>
      <c r="C138" s="79" t="s">
        <v>203</v>
      </c>
      <c r="D138" s="77" t="s">
        <v>132</v>
      </c>
      <c r="E138" s="79" t="s">
        <v>406</v>
      </c>
      <c r="F138" s="81" t="s">
        <v>92</v>
      </c>
      <c r="G138" s="77" t="s">
        <v>312</v>
      </c>
      <c r="H138" s="77" t="s">
        <v>312</v>
      </c>
      <c r="I138" s="77" t="s">
        <v>400</v>
      </c>
      <c r="J138" s="81" t="s">
        <v>31</v>
      </c>
      <c r="K138" s="81" t="s">
        <v>55</v>
      </c>
      <c r="L138" s="82" t="s">
        <v>459</v>
      </c>
      <c r="M138" s="77" t="s">
        <v>141</v>
      </c>
      <c r="N138" s="23" t="str">
        <f>"02.2023"</f>
        <v>02.2023</v>
      </c>
      <c r="O138" s="77">
        <v>1.2023999999999999</v>
      </c>
      <c r="P138" s="77" t="s">
        <v>62</v>
      </c>
      <c r="Q138" s="85" t="s">
        <v>59</v>
      </c>
      <c r="R138" s="75" t="s">
        <v>32</v>
      </c>
      <c r="S138" s="85" t="s">
        <v>76</v>
      </c>
      <c r="T138" s="75" t="s">
        <v>33</v>
      </c>
      <c r="U138" s="75" t="s">
        <v>33</v>
      </c>
      <c r="V138" s="90" t="s">
        <v>79</v>
      </c>
      <c r="W138" s="21"/>
      <c r="X138" s="81"/>
      <c r="Y138" s="21"/>
      <c r="Z138" s="21"/>
    </row>
    <row r="139" spans="1:26" s="53" customFormat="1" ht="67.5" x14ac:dyDescent="0.2">
      <c r="A139" s="84">
        <v>113</v>
      </c>
      <c r="B139" s="84" t="s">
        <v>399</v>
      </c>
      <c r="C139" s="84" t="s">
        <v>517</v>
      </c>
      <c r="D139" s="84" t="s">
        <v>132</v>
      </c>
      <c r="E139" s="84" t="s">
        <v>521</v>
      </c>
      <c r="F139" s="87" t="s">
        <v>174</v>
      </c>
      <c r="G139" s="84">
        <v>362</v>
      </c>
      <c r="H139" s="84" t="s">
        <v>518</v>
      </c>
      <c r="I139" s="84">
        <v>11</v>
      </c>
      <c r="J139" s="87" t="s">
        <v>31</v>
      </c>
      <c r="K139" s="87" t="s">
        <v>55</v>
      </c>
      <c r="L139" s="88" t="s">
        <v>519</v>
      </c>
      <c r="M139" s="84" t="s">
        <v>141</v>
      </c>
      <c r="N139" s="92" t="str">
        <f>"02.2023"</f>
        <v>02.2023</v>
      </c>
      <c r="O139" s="92" t="str">
        <f>"01.2024"</f>
        <v>01.2024</v>
      </c>
      <c r="P139" s="84" t="s">
        <v>56</v>
      </c>
      <c r="Q139" s="84" t="s">
        <v>76</v>
      </c>
      <c r="R139" s="90" t="s">
        <v>32</v>
      </c>
      <c r="S139" s="84" t="s">
        <v>76</v>
      </c>
      <c r="T139" s="84">
        <v>0</v>
      </c>
      <c r="U139" s="90" t="s">
        <v>33</v>
      </c>
      <c r="V139" s="90" t="s">
        <v>79</v>
      </c>
      <c r="W139" s="84"/>
      <c r="X139" s="10"/>
      <c r="Y139" s="84"/>
      <c r="Z139" s="84"/>
    </row>
    <row r="140" spans="1:26" ht="67.5" x14ac:dyDescent="0.2">
      <c r="A140" s="8">
        <v>114</v>
      </c>
      <c r="B140" s="8" t="s">
        <v>380</v>
      </c>
      <c r="C140" s="8" t="s">
        <v>196</v>
      </c>
      <c r="D140" s="8" t="s">
        <v>132</v>
      </c>
      <c r="E140" s="8" t="s">
        <v>197</v>
      </c>
      <c r="F140" s="87" t="s">
        <v>174</v>
      </c>
      <c r="G140" s="84" t="s">
        <v>312</v>
      </c>
      <c r="H140" s="8" t="s">
        <v>312</v>
      </c>
      <c r="I140" s="8" t="s">
        <v>218</v>
      </c>
      <c r="J140" s="87" t="s">
        <v>31</v>
      </c>
      <c r="K140" s="87" t="s">
        <v>55</v>
      </c>
      <c r="L140" s="51" t="s">
        <v>520</v>
      </c>
      <c r="M140" s="8" t="s">
        <v>141</v>
      </c>
      <c r="N140" s="50" t="str">
        <f t="shared" ref="N140" si="7">"01.2023"</f>
        <v>01.2023</v>
      </c>
      <c r="O140" s="8" t="str">
        <f>"02.2024"</f>
        <v>02.2024</v>
      </c>
      <c r="P140" s="84" t="s">
        <v>56</v>
      </c>
      <c r="Q140" s="8" t="s">
        <v>76</v>
      </c>
      <c r="R140" s="90" t="s">
        <v>32</v>
      </c>
      <c r="S140" s="8" t="s">
        <v>76</v>
      </c>
      <c r="T140" s="90" t="s">
        <v>59</v>
      </c>
      <c r="U140" s="90" t="s">
        <v>33</v>
      </c>
      <c r="V140" s="90" t="s">
        <v>79</v>
      </c>
      <c r="W140" s="10"/>
      <c r="X140" s="87"/>
      <c r="Y140" s="10"/>
      <c r="Z140" s="10"/>
    </row>
    <row r="141" spans="1:26" ht="63" customHeight="1" x14ac:dyDescent="0.2">
      <c r="A141" s="85">
        <v>115</v>
      </c>
      <c r="B141" s="85" t="s">
        <v>522</v>
      </c>
      <c r="C141" s="85" t="s">
        <v>523</v>
      </c>
      <c r="D141" s="85" t="s">
        <v>132</v>
      </c>
      <c r="E141" s="85" t="s">
        <v>220</v>
      </c>
      <c r="F141" s="81" t="s">
        <v>92</v>
      </c>
      <c r="G141" s="77" t="s">
        <v>312</v>
      </c>
      <c r="H141" s="85" t="s">
        <v>312</v>
      </c>
      <c r="I141" s="85" t="s">
        <v>218</v>
      </c>
      <c r="J141" s="81" t="s">
        <v>31</v>
      </c>
      <c r="K141" s="81" t="s">
        <v>55</v>
      </c>
      <c r="L141" s="54" t="s">
        <v>524</v>
      </c>
      <c r="M141" s="85" t="s">
        <v>141</v>
      </c>
      <c r="N141" s="23" t="str">
        <f t="shared" ref="N141:N164" si="8">"02.2023"</f>
        <v>02.2023</v>
      </c>
      <c r="O141" s="23" t="str">
        <f>"01.2024"</f>
        <v>01.2024</v>
      </c>
      <c r="P141" s="85" t="s">
        <v>117</v>
      </c>
      <c r="Q141" s="30" t="s">
        <v>59</v>
      </c>
      <c r="R141" s="90" t="s">
        <v>32</v>
      </c>
      <c r="S141" s="30" t="s">
        <v>76</v>
      </c>
      <c r="T141" s="30">
        <v>0</v>
      </c>
      <c r="U141" s="75" t="s">
        <v>33</v>
      </c>
      <c r="V141" s="90" t="s">
        <v>79</v>
      </c>
      <c r="W141" s="30"/>
      <c r="X141" s="21"/>
      <c r="Y141" s="30"/>
      <c r="Z141" s="77"/>
    </row>
    <row r="142" spans="1:26" ht="67.5" x14ac:dyDescent="0.2">
      <c r="A142" s="8">
        <v>116</v>
      </c>
      <c r="B142" s="8" t="s">
        <v>96</v>
      </c>
      <c r="C142" s="8" t="s">
        <v>525</v>
      </c>
      <c r="D142" s="8" t="s">
        <v>132</v>
      </c>
      <c r="E142" s="8" t="s">
        <v>189</v>
      </c>
      <c r="F142" s="87" t="s">
        <v>174</v>
      </c>
      <c r="G142" s="84">
        <v>362</v>
      </c>
      <c r="H142" s="8" t="s">
        <v>518</v>
      </c>
      <c r="I142" s="8">
        <v>12</v>
      </c>
      <c r="J142" s="87" t="s">
        <v>31</v>
      </c>
      <c r="K142" s="87" t="s">
        <v>55</v>
      </c>
      <c r="L142" s="51" t="s">
        <v>526</v>
      </c>
      <c r="M142" s="8" t="s">
        <v>141</v>
      </c>
      <c r="N142" s="50" t="str">
        <f t="shared" si="8"/>
        <v>02.2023</v>
      </c>
      <c r="O142" s="8" t="str">
        <f>"01.2024"</f>
        <v>01.2024</v>
      </c>
      <c r="P142" s="84" t="s">
        <v>56</v>
      </c>
      <c r="Q142" s="8" t="s">
        <v>76</v>
      </c>
      <c r="R142" s="90" t="s">
        <v>32</v>
      </c>
      <c r="S142" s="8" t="s">
        <v>76</v>
      </c>
      <c r="T142" s="90" t="s">
        <v>33</v>
      </c>
      <c r="U142" s="90" t="s">
        <v>33</v>
      </c>
      <c r="V142" s="90" t="s">
        <v>79</v>
      </c>
      <c r="W142" s="10"/>
      <c r="X142" s="87"/>
      <c r="Y142" s="87"/>
      <c r="Z142" s="84"/>
    </row>
    <row r="143" spans="1:26" s="53" customFormat="1" ht="56.25" x14ac:dyDescent="0.2">
      <c r="A143" s="84">
        <v>117</v>
      </c>
      <c r="B143" s="84" t="s">
        <v>531</v>
      </c>
      <c r="C143" s="84" t="s">
        <v>532</v>
      </c>
      <c r="D143" s="84" t="s">
        <v>134</v>
      </c>
      <c r="E143" s="84" t="s">
        <v>533</v>
      </c>
      <c r="F143" s="87" t="s">
        <v>92</v>
      </c>
      <c r="G143" s="84">
        <v>876</v>
      </c>
      <c r="H143" s="84" t="s">
        <v>534</v>
      </c>
      <c r="I143" s="84">
        <v>1</v>
      </c>
      <c r="J143" s="87" t="s">
        <v>31</v>
      </c>
      <c r="K143" s="87" t="s">
        <v>55</v>
      </c>
      <c r="L143" s="88">
        <v>7398758</v>
      </c>
      <c r="M143" s="84" t="s">
        <v>141</v>
      </c>
      <c r="N143" s="92" t="str">
        <f>"03.2023"</f>
        <v>03.2023</v>
      </c>
      <c r="O143" s="92" t="str">
        <f>"12.2023"</f>
        <v>12.2023</v>
      </c>
      <c r="P143" s="84" t="s">
        <v>147</v>
      </c>
      <c r="Q143" s="84" t="s">
        <v>59</v>
      </c>
      <c r="R143" s="84" t="s">
        <v>32</v>
      </c>
      <c r="S143" s="84" t="s">
        <v>59</v>
      </c>
      <c r="T143" s="84">
        <v>0</v>
      </c>
      <c r="U143" s="90" t="s">
        <v>33</v>
      </c>
      <c r="V143" s="90" t="s">
        <v>79</v>
      </c>
      <c r="W143" s="84"/>
      <c r="X143" s="10"/>
      <c r="Y143" s="84"/>
      <c r="Z143" s="84"/>
    </row>
    <row r="144" spans="1:26" s="53" customFormat="1" ht="195.75" customHeight="1" x14ac:dyDescent="0.2">
      <c r="A144" s="84">
        <v>118</v>
      </c>
      <c r="B144" s="84" t="s">
        <v>535</v>
      </c>
      <c r="C144" s="84" t="s">
        <v>536</v>
      </c>
      <c r="D144" s="84" t="s">
        <v>131</v>
      </c>
      <c r="E144" s="84" t="s">
        <v>537</v>
      </c>
      <c r="F144" s="87" t="s">
        <v>92</v>
      </c>
      <c r="G144" s="84">
        <v>796</v>
      </c>
      <c r="H144" s="84" t="s">
        <v>538</v>
      </c>
      <c r="I144" s="84" t="s">
        <v>539</v>
      </c>
      <c r="J144" s="87" t="s">
        <v>31</v>
      </c>
      <c r="K144" s="87" t="s">
        <v>55</v>
      </c>
      <c r="L144" s="88">
        <v>5475926.6299999999</v>
      </c>
      <c r="M144" s="84" t="s">
        <v>141</v>
      </c>
      <c r="N144" s="92" t="str">
        <f t="shared" si="8"/>
        <v>02.2023</v>
      </c>
      <c r="O144" s="92" t="str">
        <f>"08.2023"</f>
        <v>08.2023</v>
      </c>
      <c r="P144" s="84" t="s">
        <v>147</v>
      </c>
      <c r="Q144" s="84" t="s">
        <v>59</v>
      </c>
      <c r="R144" s="84" t="s">
        <v>32</v>
      </c>
      <c r="S144" s="84" t="s">
        <v>59</v>
      </c>
      <c r="T144" s="84">
        <v>0</v>
      </c>
      <c r="U144" s="90" t="s">
        <v>33</v>
      </c>
      <c r="V144" s="90" t="s">
        <v>79</v>
      </c>
      <c r="W144" s="84"/>
      <c r="X144" s="10"/>
      <c r="Y144" s="84"/>
      <c r="Z144" s="84"/>
    </row>
    <row r="145" spans="1:26" s="53" customFormat="1" ht="59.25" customHeight="1" x14ac:dyDescent="0.2">
      <c r="A145" s="84">
        <v>119</v>
      </c>
      <c r="B145" s="84" t="s">
        <v>540</v>
      </c>
      <c r="C145" s="84" t="s">
        <v>541</v>
      </c>
      <c r="D145" s="84" t="s">
        <v>131</v>
      </c>
      <c r="E145" s="84" t="s">
        <v>542</v>
      </c>
      <c r="F145" s="87" t="s">
        <v>92</v>
      </c>
      <c r="G145" s="84">
        <v>796</v>
      </c>
      <c r="H145" s="84" t="s">
        <v>543</v>
      </c>
      <c r="I145" s="84" t="s">
        <v>544</v>
      </c>
      <c r="J145" s="87" t="s">
        <v>31</v>
      </c>
      <c r="K145" s="87" t="s">
        <v>55</v>
      </c>
      <c r="L145" s="88">
        <v>411539.54</v>
      </c>
      <c r="M145" s="84" t="s">
        <v>141</v>
      </c>
      <c r="N145" s="92" t="str">
        <f t="shared" si="8"/>
        <v>02.2023</v>
      </c>
      <c r="O145" s="92" t="str">
        <f>"05.2023"</f>
        <v>05.2023</v>
      </c>
      <c r="P145" s="84" t="s">
        <v>147</v>
      </c>
      <c r="Q145" s="84" t="s">
        <v>59</v>
      </c>
      <c r="R145" s="84" t="s">
        <v>32</v>
      </c>
      <c r="S145" s="84" t="s">
        <v>59</v>
      </c>
      <c r="T145" s="84">
        <v>0</v>
      </c>
      <c r="U145" s="90" t="s">
        <v>33</v>
      </c>
      <c r="V145" s="90" t="s">
        <v>79</v>
      </c>
      <c r="W145" s="84"/>
      <c r="X145" s="10"/>
      <c r="Y145" s="84"/>
      <c r="Z145" s="84"/>
    </row>
    <row r="146" spans="1:26" s="53" customFormat="1" ht="59.25" customHeight="1" x14ac:dyDescent="0.2">
      <c r="A146" s="84">
        <v>120</v>
      </c>
      <c r="B146" s="84" t="s">
        <v>545</v>
      </c>
      <c r="C146" s="84" t="s">
        <v>546</v>
      </c>
      <c r="D146" s="84" t="s">
        <v>131</v>
      </c>
      <c r="E146" s="84" t="s">
        <v>547</v>
      </c>
      <c r="F146" s="87" t="s">
        <v>92</v>
      </c>
      <c r="G146" s="84">
        <v>796</v>
      </c>
      <c r="H146" s="84" t="s">
        <v>548</v>
      </c>
      <c r="I146" s="84" t="s">
        <v>549</v>
      </c>
      <c r="J146" s="87" t="s">
        <v>31</v>
      </c>
      <c r="K146" s="87" t="s">
        <v>55</v>
      </c>
      <c r="L146" s="88">
        <v>528313.06000000006</v>
      </c>
      <c r="M146" s="84" t="s">
        <v>141</v>
      </c>
      <c r="N146" s="92" t="str">
        <f t="shared" si="8"/>
        <v>02.2023</v>
      </c>
      <c r="O146" s="92" t="str">
        <f>"05.2023"</f>
        <v>05.2023</v>
      </c>
      <c r="P146" s="84" t="s">
        <v>147</v>
      </c>
      <c r="Q146" s="84" t="s">
        <v>59</v>
      </c>
      <c r="R146" s="84" t="s">
        <v>32</v>
      </c>
      <c r="S146" s="84" t="s">
        <v>59</v>
      </c>
      <c r="T146" s="84">
        <v>0</v>
      </c>
      <c r="U146" s="90" t="s">
        <v>33</v>
      </c>
      <c r="V146" s="90" t="s">
        <v>79</v>
      </c>
      <c r="W146" s="84"/>
      <c r="X146" s="10"/>
      <c r="Y146" s="84"/>
      <c r="Z146" s="84"/>
    </row>
    <row r="147" spans="1:26" s="53" customFormat="1" ht="49.5" customHeight="1" x14ac:dyDescent="0.2">
      <c r="A147" s="84">
        <v>121</v>
      </c>
      <c r="B147" s="84" t="s">
        <v>550</v>
      </c>
      <c r="C147" s="84" t="s">
        <v>551</v>
      </c>
      <c r="D147" s="84" t="s">
        <v>131</v>
      </c>
      <c r="E147" s="84" t="s">
        <v>552</v>
      </c>
      <c r="F147" s="87" t="s">
        <v>92</v>
      </c>
      <c r="G147" s="84">
        <v>796</v>
      </c>
      <c r="H147" s="84" t="s">
        <v>553</v>
      </c>
      <c r="I147" s="84" t="s">
        <v>554</v>
      </c>
      <c r="J147" s="87" t="s">
        <v>31</v>
      </c>
      <c r="K147" s="87" t="s">
        <v>55</v>
      </c>
      <c r="L147" s="88">
        <v>3943114.01</v>
      </c>
      <c r="M147" s="84" t="s">
        <v>141</v>
      </c>
      <c r="N147" s="92" t="str">
        <f t="shared" si="8"/>
        <v>02.2023</v>
      </c>
      <c r="O147" s="92" t="str">
        <f>"08.2023"</f>
        <v>08.2023</v>
      </c>
      <c r="P147" s="84" t="s">
        <v>147</v>
      </c>
      <c r="Q147" s="84" t="s">
        <v>59</v>
      </c>
      <c r="R147" s="84" t="s">
        <v>32</v>
      </c>
      <c r="S147" s="84" t="s">
        <v>59</v>
      </c>
      <c r="T147" s="84">
        <v>0</v>
      </c>
      <c r="U147" s="90" t="s">
        <v>33</v>
      </c>
      <c r="V147" s="90" t="s">
        <v>79</v>
      </c>
      <c r="W147" s="84"/>
      <c r="X147" s="10"/>
      <c r="Y147" s="84"/>
      <c r="Z147" s="84"/>
    </row>
    <row r="148" spans="1:26" s="53" customFormat="1" ht="320.25" customHeight="1" x14ac:dyDescent="0.2">
      <c r="A148" s="84">
        <v>122</v>
      </c>
      <c r="B148" s="84" t="s">
        <v>555</v>
      </c>
      <c r="C148" s="84" t="s">
        <v>556</v>
      </c>
      <c r="D148" s="84" t="s">
        <v>131</v>
      </c>
      <c r="E148" s="84" t="s">
        <v>557</v>
      </c>
      <c r="F148" s="87" t="s">
        <v>92</v>
      </c>
      <c r="G148" s="84" t="s">
        <v>558</v>
      </c>
      <c r="H148" s="84" t="s">
        <v>559</v>
      </c>
      <c r="I148" s="84" t="s">
        <v>560</v>
      </c>
      <c r="J148" s="87" t="s">
        <v>31</v>
      </c>
      <c r="K148" s="87" t="s">
        <v>55</v>
      </c>
      <c r="L148" s="88">
        <v>3441642.88</v>
      </c>
      <c r="M148" s="84" t="s">
        <v>141</v>
      </c>
      <c r="N148" s="92" t="str">
        <f>"02.2023"</f>
        <v>02.2023</v>
      </c>
      <c r="O148" s="92" t="str">
        <f>"06.2023"</f>
        <v>06.2023</v>
      </c>
      <c r="P148" s="84" t="s">
        <v>147</v>
      </c>
      <c r="Q148" s="84" t="s">
        <v>59</v>
      </c>
      <c r="R148" s="84" t="s">
        <v>32</v>
      </c>
      <c r="S148" s="84" t="s">
        <v>59</v>
      </c>
      <c r="T148" s="84">
        <v>0</v>
      </c>
      <c r="U148" s="90" t="s">
        <v>33</v>
      </c>
      <c r="V148" s="90" t="s">
        <v>79</v>
      </c>
      <c r="W148" s="84"/>
      <c r="X148" s="10"/>
      <c r="Y148" s="84"/>
      <c r="Z148" s="84"/>
    </row>
    <row r="149" spans="1:26" s="53" customFormat="1" ht="59.25" customHeight="1" x14ac:dyDescent="0.2">
      <c r="A149" s="84">
        <v>123</v>
      </c>
      <c r="B149" s="84" t="s">
        <v>564</v>
      </c>
      <c r="C149" s="84" t="s">
        <v>565</v>
      </c>
      <c r="D149" s="84" t="s">
        <v>131</v>
      </c>
      <c r="E149" s="84" t="s">
        <v>566</v>
      </c>
      <c r="F149" s="87" t="s">
        <v>92</v>
      </c>
      <c r="G149" s="84">
        <v>796</v>
      </c>
      <c r="H149" s="84" t="s">
        <v>417</v>
      </c>
      <c r="I149" s="84">
        <v>1</v>
      </c>
      <c r="J149" s="87" t="s">
        <v>31</v>
      </c>
      <c r="K149" s="87" t="s">
        <v>55</v>
      </c>
      <c r="L149" s="88">
        <v>1022719.67</v>
      </c>
      <c r="M149" s="84" t="s">
        <v>141</v>
      </c>
      <c r="N149" s="92" t="str">
        <f t="shared" si="8"/>
        <v>02.2023</v>
      </c>
      <c r="O149" s="92" t="str">
        <f>"07.2023"</f>
        <v>07.2023</v>
      </c>
      <c r="P149" s="84" t="s">
        <v>147</v>
      </c>
      <c r="Q149" s="84" t="s">
        <v>59</v>
      </c>
      <c r="R149" s="84" t="s">
        <v>32</v>
      </c>
      <c r="S149" s="84" t="s">
        <v>59</v>
      </c>
      <c r="T149" s="84">
        <v>0</v>
      </c>
      <c r="U149" s="90" t="s">
        <v>33</v>
      </c>
      <c r="V149" s="90" t="s">
        <v>79</v>
      </c>
      <c r="W149" s="84"/>
      <c r="X149" s="10"/>
      <c r="Y149" s="84"/>
      <c r="Z149" s="84"/>
    </row>
    <row r="150" spans="1:26" s="53" customFormat="1" ht="49.5" customHeight="1" x14ac:dyDescent="0.2">
      <c r="A150" s="84">
        <v>124</v>
      </c>
      <c r="B150" s="84" t="s">
        <v>567</v>
      </c>
      <c r="C150" s="84" t="s">
        <v>568</v>
      </c>
      <c r="D150" s="84" t="s">
        <v>131</v>
      </c>
      <c r="E150" s="84" t="s">
        <v>814</v>
      </c>
      <c r="F150" s="87" t="s">
        <v>92</v>
      </c>
      <c r="G150" s="84">
        <v>796</v>
      </c>
      <c r="H150" s="84" t="s">
        <v>172</v>
      </c>
      <c r="I150" s="84" t="s">
        <v>569</v>
      </c>
      <c r="J150" s="87" t="s">
        <v>31</v>
      </c>
      <c r="K150" s="87" t="s">
        <v>55</v>
      </c>
      <c r="L150" s="88">
        <v>363088.59</v>
      </c>
      <c r="M150" s="84" t="s">
        <v>141</v>
      </c>
      <c r="N150" s="92" t="str">
        <f t="shared" si="8"/>
        <v>02.2023</v>
      </c>
      <c r="O150" s="92" t="str">
        <f>"06.2023"</f>
        <v>06.2023</v>
      </c>
      <c r="P150" s="84" t="s">
        <v>147</v>
      </c>
      <c r="Q150" s="84" t="s">
        <v>59</v>
      </c>
      <c r="R150" s="84" t="s">
        <v>32</v>
      </c>
      <c r="S150" s="84" t="s">
        <v>59</v>
      </c>
      <c r="T150" s="84">
        <v>0</v>
      </c>
      <c r="U150" s="90" t="s">
        <v>33</v>
      </c>
      <c r="V150" s="90" t="s">
        <v>79</v>
      </c>
      <c r="W150" s="84"/>
      <c r="X150" s="10"/>
      <c r="Y150" s="84"/>
      <c r="Z150" s="84"/>
    </row>
    <row r="151" spans="1:26" s="53" customFormat="1" ht="48" customHeight="1" x14ac:dyDescent="0.2">
      <c r="A151" s="84">
        <v>125</v>
      </c>
      <c r="B151" s="84" t="s">
        <v>531</v>
      </c>
      <c r="C151" s="84" t="s">
        <v>532</v>
      </c>
      <c r="D151" s="84" t="s">
        <v>134</v>
      </c>
      <c r="E151" s="84" t="s">
        <v>570</v>
      </c>
      <c r="F151" s="87" t="s">
        <v>92</v>
      </c>
      <c r="G151" s="84">
        <v>876</v>
      </c>
      <c r="H151" s="84" t="s">
        <v>53</v>
      </c>
      <c r="I151" s="84">
        <v>1</v>
      </c>
      <c r="J151" s="87" t="s">
        <v>31</v>
      </c>
      <c r="K151" s="87" t="s">
        <v>55</v>
      </c>
      <c r="L151" s="88">
        <v>2292513</v>
      </c>
      <c r="M151" s="84" t="s">
        <v>141</v>
      </c>
      <c r="N151" s="92" t="str">
        <f t="shared" si="8"/>
        <v>02.2023</v>
      </c>
      <c r="O151" s="92" t="str">
        <f>"06.2023"</f>
        <v>06.2023</v>
      </c>
      <c r="P151" s="84" t="s">
        <v>147</v>
      </c>
      <c r="Q151" s="84" t="s">
        <v>59</v>
      </c>
      <c r="R151" s="84" t="s">
        <v>32</v>
      </c>
      <c r="S151" s="84" t="s">
        <v>59</v>
      </c>
      <c r="T151" s="84">
        <v>0</v>
      </c>
      <c r="U151" s="90" t="s">
        <v>33</v>
      </c>
      <c r="V151" s="90" t="s">
        <v>79</v>
      </c>
      <c r="W151" s="84"/>
      <c r="X151" s="10"/>
      <c r="Y151" s="84"/>
      <c r="Z151" s="84"/>
    </row>
    <row r="152" spans="1:26" ht="67.5" x14ac:dyDescent="0.2">
      <c r="A152" s="84">
        <v>126</v>
      </c>
      <c r="B152" s="84" t="s">
        <v>479</v>
      </c>
      <c r="C152" s="84" t="s">
        <v>480</v>
      </c>
      <c r="D152" s="84" t="s">
        <v>132</v>
      </c>
      <c r="E152" s="84" t="s">
        <v>571</v>
      </c>
      <c r="F152" s="87" t="s">
        <v>174</v>
      </c>
      <c r="G152" s="84" t="s">
        <v>572</v>
      </c>
      <c r="H152" s="84" t="s">
        <v>573</v>
      </c>
      <c r="I152" s="84" t="s">
        <v>616</v>
      </c>
      <c r="J152" s="87" t="s">
        <v>31</v>
      </c>
      <c r="K152" s="87" t="s">
        <v>55</v>
      </c>
      <c r="L152" s="88" t="s">
        <v>617</v>
      </c>
      <c r="M152" s="84" t="s">
        <v>141</v>
      </c>
      <c r="N152" s="92" t="str">
        <f t="shared" si="8"/>
        <v>02.2023</v>
      </c>
      <c r="O152" s="92" t="str">
        <f>"01.2024"</f>
        <v>01.2024</v>
      </c>
      <c r="P152" s="84" t="s">
        <v>56</v>
      </c>
      <c r="Q152" s="84" t="s">
        <v>76</v>
      </c>
      <c r="R152" s="84" t="s">
        <v>32</v>
      </c>
      <c r="S152" s="84" t="s">
        <v>59</v>
      </c>
      <c r="T152" s="84" t="s">
        <v>59</v>
      </c>
      <c r="U152" s="90" t="s">
        <v>33</v>
      </c>
      <c r="V152" s="90" t="s">
        <v>79</v>
      </c>
      <c r="W152" s="84"/>
      <c r="X152" s="10"/>
      <c r="Y152" s="84"/>
      <c r="Z152" s="84"/>
    </row>
    <row r="153" spans="1:26" ht="168.75" x14ac:dyDescent="0.2">
      <c r="A153" s="84">
        <v>127</v>
      </c>
      <c r="B153" s="84" t="s">
        <v>574</v>
      </c>
      <c r="C153" s="84" t="s">
        <v>575</v>
      </c>
      <c r="D153" s="84" t="s">
        <v>132</v>
      </c>
      <c r="E153" s="84" t="s">
        <v>576</v>
      </c>
      <c r="F153" s="87" t="s">
        <v>92</v>
      </c>
      <c r="G153" s="84" t="s">
        <v>577</v>
      </c>
      <c r="H153" s="84" t="s">
        <v>578</v>
      </c>
      <c r="I153" s="84" t="s">
        <v>618</v>
      </c>
      <c r="J153" s="87" t="s">
        <v>31</v>
      </c>
      <c r="K153" s="87" t="s">
        <v>55</v>
      </c>
      <c r="L153" s="88">
        <v>961150</v>
      </c>
      <c r="M153" s="84" t="s">
        <v>141</v>
      </c>
      <c r="N153" s="92" t="str">
        <f t="shared" si="8"/>
        <v>02.2023</v>
      </c>
      <c r="O153" s="92" t="str">
        <f>"12.2023"</f>
        <v>12.2023</v>
      </c>
      <c r="P153" s="84" t="s">
        <v>62</v>
      </c>
      <c r="Q153" s="84" t="s">
        <v>59</v>
      </c>
      <c r="R153" s="84" t="s">
        <v>32</v>
      </c>
      <c r="S153" s="84" t="s">
        <v>59</v>
      </c>
      <c r="T153" s="84">
        <v>0</v>
      </c>
      <c r="U153" s="90" t="s">
        <v>33</v>
      </c>
      <c r="V153" s="90" t="s">
        <v>79</v>
      </c>
      <c r="W153" s="84"/>
      <c r="X153" s="10"/>
      <c r="Y153" s="84"/>
      <c r="Z153" s="84"/>
    </row>
    <row r="154" spans="1:26" ht="78.75" x14ac:dyDescent="0.2">
      <c r="A154" s="84">
        <v>128</v>
      </c>
      <c r="B154" s="84" t="s">
        <v>579</v>
      </c>
      <c r="C154" s="84" t="s">
        <v>580</v>
      </c>
      <c r="D154" s="84" t="s">
        <v>581</v>
      </c>
      <c r="E154" s="84" t="s">
        <v>582</v>
      </c>
      <c r="F154" s="87" t="s">
        <v>92</v>
      </c>
      <c r="G154" s="84" t="s">
        <v>583</v>
      </c>
      <c r="H154" s="84" t="s">
        <v>584</v>
      </c>
      <c r="I154" s="84" t="s">
        <v>619</v>
      </c>
      <c r="J154" s="87" t="s">
        <v>31</v>
      </c>
      <c r="K154" s="87" t="s">
        <v>55</v>
      </c>
      <c r="L154" s="88">
        <v>27000000</v>
      </c>
      <c r="M154" s="84" t="s">
        <v>141</v>
      </c>
      <c r="N154" s="92" t="str">
        <f t="shared" si="8"/>
        <v>02.2023</v>
      </c>
      <c r="O154" s="92" t="str">
        <f>"12.2023"</f>
        <v>12.2023</v>
      </c>
      <c r="P154" s="84" t="s">
        <v>62</v>
      </c>
      <c r="Q154" s="84" t="s">
        <v>59</v>
      </c>
      <c r="R154" s="84" t="s">
        <v>32</v>
      </c>
      <c r="S154" s="84" t="s">
        <v>59</v>
      </c>
      <c r="T154" s="84">
        <v>0</v>
      </c>
      <c r="U154" s="90" t="s">
        <v>33</v>
      </c>
      <c r="V154" s="90" t="s">
        <v>79</v>
      </c>
      <c r="W154" s="84"/>
      <c r="X154" s="10"/>
      <c r="Y154" s="84"/>
      <c r="Z154" s="84"/>
    </row>
    <row r="155" spans="1:26" ht="213.75" x14ac:dyDescent="0.2">
      <c r="A155" s="84">
        <v>129</v>
      </c>
      <c r="B155" s="84" t="s">
        <v>585</v>
      </c>
      <c r="C155" s="84" t="s">
        <v>586</v>
      </c>
      <c r="D155" s="84" t="s">
        <v>587</v>
      </c>
      <c r="E155" s="84" t="s">
        <v>588</v>
      </c>
      <c r="F155" s="87" t="s">
        <v>92</v>
      </c>
      <c r="G155" s="84" t="s">
        <v>589</v>
      </c>
      <c r="H155" s="84" t="s">
        <v>590</v>
      </c>
      <c r="I155" s="84" t="s">
        <v>620</v>
      </c>
      <c r="J155" s="87" t="s">
        <v>31</v>
      </c>
      <c r="K155" s="87" t="s">
        <v>55</v>
      </c>
      <c r="L155" s="88">
        <v>2020991.93</v>
      </c>
      <c r="M155" s="84" t="s">
        <v>141</v>
      </c>
      <c r="N155" s="92" t="str">
        <f t="shared" si="8"/>
        <v>02.2023</v>
      </c>
      <c r="O155" s="92" t="str">
        <f t="shared" ref="O155:O160" si="9">"08.2023"</f>
        <v>08.2023</v>
      </c>
      <c r="P155" s="84" t="s">
        <v>147</v>
      </c>
      <c r="Q155" s="84" t="s">
        <v>59</v>
      </c>
      <c r="R155" s="84" t="s">
        <v>32</v>
      </c>
      <c r="S155" s="84" t="s">
        <v>59</v>
      </c>
      <c r="T155" s="84">
        <v>0</v>
      </c>
      <c r="U155" s="90" t="s">
        <v>33</v>
      </c>
      <c r="V155" s="90" t="s">
        <v>79</v>
      </c>
      <c r="W155" s="84"/>
      <c r="X155" s="10"/>
      <c r="Y155" s="84"/>
      <c r="Z155" s="84"/>
    </row>
    <row r="156" spans="1:26" ht="45" x14ac:dyDescent="0.2">
      <c r="A156" s="84">
        <v>130</v>
      </c>
      <c r="B156" s="84" t="s">
        <v>591</v>
      </c>
      <c r="C156" s="84" t="s">
        <v>592</v>
      </c>
      <c r="D156" s="84" t="s">
        <v>131</v>
      </c>
      <c r="E156" s="84" t="s">
        <v>593</v>
      </c>
      <c r="F156" s="87" t="s">
        <v>92</v>
      </c>
      <c r="G156" s="84">
        <v>796</v>
      </c>
      <c r="H156" s="84" t="s">
        <v>417</v>
      </c>
      <c r="I156" s="84">
        <v>50</v>
      </c>
      <c r="J156" s="87" t="s">
        <v>31</v>
      </c>
      <c r="K156" s="87" t="s">
        <v>55</v>
      </c>
      <c r="L156" s="88">
        <v>466073.5</v>
      </c>
      <c r="M156" s="84" t="s">
        <v>141</v>
      </c>
      <c r="N156" s="92" t="str">
        <f t="shared" si="8"/>
        <v>02.2023</v>
      </c>
      <c r="O156" s="92" t="str">
        <f t="shared" si="9"/>
        <v>08.2023</v>
      </c>
      <c r="P156" s="84" t="s">
        <v>147</v>
      </c>
      <c r="Q156" s="84" t="s">
        <v>59</v>
      </c>
      <c r="R156" s="84" t="s">
        <v>32</v>
      </c>
      <c r="S156" s="84" t="s">
        <v>59</v>
      </c>
      <c r="T156" s="84">
        <v>0</v>
      </c>
      <c r="U156" s="90" t="s">
        <v>33</v>
      </c>
      <c r="V156" s="90" t="s">
        <v>79</v>
      </c>
      <c r="W156" s="84"/>
      <c r="X156" s="10"/>
      <c r="Y156" s="84"/>
      <c r="Z156" s="84"/>
    </row>
    <row r="157" spans="1:26" ht="45" x14ac:dyDescent="0.2">
      <c r="A157" s="84">
        <v>131</v>
      </c>
      <c r="B157" s="84" t="s">
        <v>594</v>
      </c>
      <c r="C157" s="84" t="s">
        <v>595</v>
      </c>
      <c r="D157" s="84" t="s">
        <v>131</v>
      </c>
      <c r="E157" s="84" t="s">
        <v>596</v>
      </c>
      <c r="F157" s="87" t="s">
        <v>92</v>
      </c>
      <c r="G157" s="84">
        <v>796</v>
      </c>
      <c r="H157" s="84" t="s">
        <v>417</v>
      </c>
      <c r="I157" s="84">
        <v>500</v>
      </c>
      <c r="J157" s="87" t="s">
        <v>31</v>
      </c>
      <c r="K157" s="87" t="s">
        <v>55</v>
      </c>
      <c r="L157" s="88">
        <v>428335</v>
      </c>
      <c r="M157" s="84" t="s">
        <v>141</v>
      </c>
      <c r="N157" s="92" t="str">
        <f t="shared" si="8"/>
        <v>02.2023</v>
      </c>
      <c r="O157" s="92" t="str">
        <f t="shared" si="9"/>
        <v>08.2023</v>
      </c>
      <c r="P157" s="84" t="s">
        <v>147</v>
      </c>
      <c r="Q157" s="84" t="s">
        <v>59</v>
      </c>
      <c r="R157" s="84" t="s">
        <v>32</v>
      </c>
      <c r="S157" s="84" t="s">
        <v>59</v>
      </c>
      <c r="T157" s="84">
        <v>0</v>
      </c>
      <c r="U157" s="90" t="s">
        <v>33</v>
      </c>
      <c r="V157" s="90" t="s">
        <v>79</v>
      </c>
      <c r="W157" s="84"/>
      <c r="X157" s="10"/>
      <c r="Y157" s="84"/>
      <c r="Z157" s="84"/>
    </row>
    <row r="158" spans="1:26" ht="45" x14ac:dyDescent="0.2">
      <c r="A158" s="84">
        <v>132</v>
      </c>
      <c r="B158" s="84" t="s">
        <v>597</v>
      </c>
      <c r="C158" s="84" t="s">
        <v>598</v>
      </c>
      <c r="D158" s="84" t="s">
        <v>130</v>
      </c>
      <c r="E158" s="84" t="s">
        <v>599</v>
      </c>
      <c r="F158" s="87" t="s">
        <v>92</v>
      </c>
      <c r="G158" s="84" t="s">
        <v>171</v>
      </c>
      <c r="H158" s="84" t="s">
        <v>172</v>
      </c>
      <c r="I158" s="84" t="s">
        <v>621</v>
      </c>
      <c r="J158" s="87" t="s">
        <v>31</v>
      </c>
      <c r="K158" s="87" t="s">
        <v>55</v>
      </c>
      <c r="L158" s="88">
        <v>433872</v>
      </c>
      <c r="M158" s="84" t="s">
        <v>141</v>
      </c>
      <c r="N158" s="92" t="str">
        <f t="shared" si="8"/>
        <v>02.2023</v>
      </c>
      <c r="O158" s="92" t="str">
        <f t="shared" si="9"/>
        <v>08.2023</v>
      </c>
      <c r="P158" s="84" t="s">
        <v>147</v>
      </c>
      <c r="Q158" s="84" t="s">
        <v>59</v>
      </c>
      <c r="R158" s="84" t="s">
        <v>32</v>
      </c>
      <c r="S158" s="84" t="s">
        <v>59</v>
      </c>
      <c r="T158" s="84">
        <v>0</v>
      </c>
      <c r="U158" s="90" t="s">
        <v>33</v>
      </c>
      <c r="V158" s="90" t="s">
        <v>79</v>
      </c>
      <c r="W158" s="84"/>
      <c r="X158" s="10"/>
      <c r="Y158" s="84"/>
      <c r="Z158" s="84"/>
    </row>
    <row r="159" spans="1:26" ht="56.25" x14ac:dyDescent="0.2">
      <c r="A159" s="84">
        <v>133</v>
      </c>
      <c r="B159" s="84" t="s">
        <v>600</v>
      </c>
      <c r="C159" s="84" t="s">
        <v>626</v>
      </c>
      <c r="D159" s="84" t="s">
        <v>424</v>
      </c>
      <c r="E159" s="84" t="s">
        <v>601</v>
      </c>
      <c r="F159" s="87" t="s">
        <v>92</v>
      </c>
      <c r="G159" s="84" t="s">
        <v>602</v>
      </c>
      <c r="H159" s="84" t="s">
        <v>603</v>
      </c>
      <c r="I159" s="84" t="s">
        <v>622</v>
      </c>
      <c r="J159" s="87" t="s">
        <v>31</v>
      </c>
      <c r="K159" s="87" t="s">
        <v>55</v>
      </c>
      <c r="L159" s="88">
        <v>1140050</v>
      </c>
      <c r="M159" s="84" t="s">
        <v>141</v>
      </c>
      <c r="N159" s="92" t="str">
        <f t="shared" si="8"/>
        <v>02.2023</v>
      </c>
      <c r="O159" s="92" t="str">
        <f t="shared" si="9"/>
        <v>08.2023</v>
      </c>
      <c r="P159" s="84" t="s">
        <v>147</v>
      </c>
      <c r="Q159" s="84" t="s">
        <v>59</v>
      </c>
      <c r="R159" s="84" t="s">
        <v>32</v>
      </c>
      <c r="S159" s="84" t="s">
        <v>59</v>
      </c>
      <c r="T159" s="84">
        <v>0</v>
      </c>
      <c r="U159" s="90" t="s">
        <v>33</v>
      </c>
      <c r="V159" s="90" t="s">
        <v>79</v>
      </c>
      <c r="W159" s="84"/>
      <c r="X159" s="10"/>
      <c r="Y159" s="84"/>
      <c r="Z159" s="84"/>
    </row>
    <row r="160" spans="1:26" ht="56.25" x14ac:dyDescent="0.2">
      <c r="A160" s="84">
        <v>134</v>
      </c>
      <c r="B160" s="84" t="s">
        <v>604</v>
      </c>
      <c r="C160" s="84" t="s">
        <v>605</v>
      </c>
      <c r="D160" s="84" t="s">
        <v>424</v>
      </c>
      <c r="E160" s="84" t="s">
        <v>606</v>
      </c>
      <c r="F160" s="87" t="s">
        <v>92</v>
      </c>
      <c r="G160" s="84" t="s">
        <v>234</v>
      </c>
      <c r="H160" s="84" t="s">
        <v>246</v>
      </c>
      <c r="I160" s="84" t="s">
        <v>623</v>
      </c>
      <c r="J160" s="87" t="s">
        <v>31</v>
      </c>
      <c r="K160" s="87" t="s">
        <v>55</v>
      </c>
      <c r="L160" s="88">
        <v>2043009.6</v>
      </c>
      <c r="M160" s="84" t="s">
        <v>141</v>
      </c>
      <c r="N160" s="92" t="str">
        <f t="shared" si="8"/>
        <v>02.2023</v>
      </c>
      <c r="O160" s="92" t="str">
        <f t="shared" si="9"/>
        <v>08.2023</v>
      </c>
      <c r="P160" s="84" t="s">
        <v>147</v>
      </c>
      <c r="Q160" s="84" t="s">
        <v>59</v>
      </c>
      <c r="R160" s="84" t="s">
        <v>32</v>
      </c>
      <c r="S160" s="84" t="s">
        <v>59</v>
      </c>
      <c r="T160" s="84">
        <v>0</v>
      </c>
      <c r="U160" s="90" t="s">
        <v>33</v>
      </c>
      <c r="V160" s="90" t="s">
        <v>79</v>
      </c>
      <c r="W160" s="84"/>
      <c r="X160" s="10"/>
      <c r="Y160" s="84"/>
      <c r="Z160" s="84"/>
    </row>
    <row r="161" spans="1:26" ht="157.5" x14ac:dyDescent="0.2">
      <c r="A161" s="84">
        <v>135</v>
      </c>
      <c r="B161" s="84" t="s">
        <v>607</v>
      </c>
      <c r="C161" s="84" t="s">
        <v>608</v>
      </c>
      <c r="D161" s="84" t="s">
        <v>609</v>
      </c>
      <c r="E161" s="84" t="s">
        <v>610</v>
      </c>
      <c r="F161" s="87" t="s">
        <v>92</v>
      </c>
      <c r="G161" s="84" t="s">
        <v>611</v>
      </c>
      <c r="H161" s="84" t="s">
        <v>612</v>
      </c>
      <c r="I161" s="84" t="s">
        <v>624</v>
      </c>
      <c r="J161" s="87" t="s">
        <v>31</v>
      </c>
      <c r="K161" s="87" t="s">
        <v>55</v>
      </c>
      <c r="L161" s="88">
        <v>296725.8</v>
      </c>
      <c r="M161" s="84" t="s">
        <v>141</v>
      </c>
      <c r="N161" s="92" t="str">
        <f t="shared" si="8"/>
        <v>02.2023</v>
      </c>
      <c r="O161" s="92" t="str">
        <f>"06.2023"</f>
        <v>06.2023</v>
      </c>
      <c r="P161" s="84" t="s">
        <v>147</v>
      </c>
      <c r="Q161" s="84" t="s">
        <v>59</v>
      </c>
      <c r="R161" s="84" t="s">
        <v>32</v>
      </c>
      <c r="S161" s="84" t="s">
        <v>59</v>
      </c>
      <c r="T161" s="84">
        <v>0</v>
      </c>
      <c r="U161" s="90" t="s">
        <v>33</v>
      </c>
      <c r="V161" s="90" t="s">
        <v>79</v>
      </c>
      <c r="W161" s="84"/>
      <c r="X161" s="10"/>
      <c r="Y161" s="84"/>
      <c r="Z161" s="84"/>
    </row>
    <row r="162" spans="1:26" ht="101.25" x14ac:dyDescent="0.2">
      <c r="A162" s="84">
        <v>136</v>
      </c>
      <c r="B162" s="84" t="s">
        <v>627</v>
      </c>
      <c r="C162" s="84" t="s">
        <v>613</v>
      </c>
      <c r="D162" s="84" t="s">
        <v>614</v>
      </c>
      <c r="E162" s="84" t="s">
        <v>615</v>
      </c>
      <c r="F162" s="87" t="s">
        <v>92</v>
      </c>
      <c r="G162" s="84" t="s">
        <v>508</v>
      </c>
      <c r="H162" s="84" t="s">
        <v>509</v>
      </c>
      <c r="I162" s="84" t="s">
        <v>625</v>
      </c>
      <c r="J162" s="87" t="s">
        <v>31</v>
      </c>
      <c r="K162" s="87" t="s">
        <v>55</v>
      </c>
      <c r="L162" s="88">
        <v>6385299.4000000004</v>
      </c>
      <c r="M162" s="84" t="s">
        <v>141</v>
      </c>
      <c r="N162" s="92" t="str">
        <f t="shared" si="8"/>
        <v>02.2023</v>
      </c>
      <c r="O162" s="92" t="str">
        <f>"08.2023"</f>
        <v>08.2023</v>
      </c>
      <c r="P162" s="84" t="s">
        <v>147</v>
      </c>
      <c r="Q162" s="84" t="s">
        <v>59</v>
      </c>
      <c r="R162" s="84" t="s">
        <v>32</v>
      </c>
      <c r="S162" s="84" t="s">
        <v>59</v>
      </c>
      <c r="T162" s="84">
        <v>0</v>
      </c>
      <c r="U162" s="90" t="s">
        <v>33</v>
      </c>
      <c r="V162" s="90" t="s">
        <v>79</v>
      </c>
      <c r="W162" s="84"/>
      <c r="X162" s="10"/>
      <c r="Y162" s="84"/>
      <c r="Z162" s="84"/>
    </row>
    <row r="163" spans="1:26" ht="45" x14ac:dyDescent="0.2">
      <c r="A163" s="84">
        <v>137</v>
      </c>
      <c r="B163" s="24" t="str">
        <f>"17.12"</f>
        <v>17.12</v>
      </c>
      <c r="C163" s="84" t="s">
        <v>628</v>
      </c>
      <c r="D163" s="84" t="s">
        <v>131</v>
      </c>
      <c r="E163" s="84" t="s">
        <v>629</v>
      </c>
      <c r="F163" s="87" t="s">
        <v>92</v>
      </c>
      <c r="G163" s="84">
        <v>778</v>
      </c>
      <c r="H163" s="84" t="s">
        <v>630</v>
      </c>
      <c r="I163" s="84">
        <v>3000</v>
      </c>
      <c r="J163" s="87" t="s">
        <v>31</v>
      </c>
      <c r="K163" s="87" t="s">
        <v>55</v>
      </c>
      <c r="L163" s="88">
        <v>1026930</v>
      </c>
      <c r="M163" s="84" t="s">
        <v>141</v>
      </c>
      <c r="N163" s="92" t="str">
        <f t="shared" si="8"/>
        <v>02.2023</v>
      </c>
      <c r="O163" s="92" t="str">
        <f>"04.2023"</f>
        <v>04.2023</v>
      </c>
      <c r="P163" s="84" t="s">
        <v>147</v>
      </c>
      <c r="Q163" s="84" t="s">
        <v>59</v>
      </c>
      <c r="R163" s="84" t="s">
        <v>32</v>
      </c>
      <c r="S163" s="84" t="s">
        <v>59</v>
      </c>
      <c r="T163" s="84">
        <v>0</v>
      </c>
      <c r="U163" s="90" t="s">
        <v>33</v>
      </c>
      <c r="V163" s="90" t="s">
        <v>79</v>
      </c>
      <c r="W163" s="84"/>
      <c r="X163" s="10"/>
      <c r="Y163" s="84"/>
      <c r="Z163" s="84"/>
    </row>
    <row r="164" spans="1:26" ht="45" x14ac:dyDescent="0.2">
      <c r="A164" s="84">
        <v>138</v>
      </c>
      <c r="B164" s="84" t="s">
        <v>631</v>
      </c>
      <c r="C164" s="84" t="s">
        <v>632</v>
      </c>
      <c r="D164" s="84" t="s">
        <v>133</v>
      </c>
      <c r="E164" s="84" t="s">
        <v>633</v>
      </c>
      <c r="F164" s="87" t="s">
        <v>92</v>
      </c>
      <c r="G164" s="84" t="s">
        <v>583</v>
      </c>
      <c r="H164" s="84" t="s">
        <v>584</v>
      </c>
      <c r="I164" s="84" t="s">
        <v>634</v>
      </c>
      <c r="J164" s="87" t="s">
        <v>31</v>
      </c>
      <c r="K164" s="87" t="s">
        <v>55</v>
      </c>
      <c r="L164" s="88">
        <v>3054271.76</v>
      </c>
      <c r="M164" s="84" t="s">
        <v>141</v>
      </c>
      <c r="N164" s="92" t="str">
        <f t="shared" si="8"/>
        <v>02.2023</v>
      </c>
      <c r="O164" s="92" t="str">
        <f>"12.2023"</f>
        <v>12.2023</v>
      </c>
      <c r="P164" s="84" t="s">
        <v>62</v>
      </c>
      <c r="Q164" s="84" t="s">
        <v>59</v>
      </c>
      <c r="R164" s="84" t="s">
        <v>32</v>
      </c>
      <c r="S164" s="84" t="s">
        <v>76</v>
      </c>
      <c r="T164" s="84">
        <v>0</v>
      </c>
      <c r="U164" s="90" t="s">
        <v>33</v>
      </c>
      <c r="V164" s="90" t="s">
        <v>79</v>
      </c>
      <c r="W164" s="84"/>
      <c r="X164" s="10"/>
      <c r="Y164" s="84"/>
      <c r="Z164" s="84"/>
    </row>
    <row r="165" spans="1:26" ht="67.5" x14ac:dyDescent="0.2">
      <c r="A165" s="85">
        <v>139</v>
      </c>
      <c r="B165" s="79" t="s">
        <v>381</v>
      </c>
      <c r="C165" s="79" t="s">
        <v>203</v>
      </c>
      <c r="D165" s="77" t="s">
        <v>132</v>
      </c>
      <c r="E165" s="79" t="s">
        <v>406</v>
      </c>
      <c r="F165" s="81" t="s">
        <v>92</v>
      </c>
      <c r="G165" s="77" t="s">
        <v>312</v>
      </c>
      <c r="H165" s="77" t="s">
        <v>312</v>
      </c>
      <c r="I165" s="77" t="s">
        <v>400</v>
      </c>
      <c r="J165" s="81" t="s">
        <v>31</v>
      </c>
      <c r="K165" s="81" t="s">
        <v>55</v>
      </c>
      <c r="L165" s="82" t="s">
        <v>459</v>
      </c>
      <c r="M165" s="77" t="s">
        <v>141</v>
      </c>
      <c r="N165" s="92" t="str">
        <f>"03.2023"</f>
        <v>03.2023</v>
      </c>
      <c r="O165" s="77" t="str">
        <f>"01.2024"</f>
        <v>01.2024</v>
      </c>
      <c r="P165" s="84" t="s">
        <v>147</v>
      </c>
      <c r="Q165" s="85" t="s">
        <v>59</v>
      </c>
      <c r="R165" s="75" t="s">
        <v>32</v>
      </c>
      <c r="S165" s="85" t="s">
        <v>59</v>
      </c>
      <c r="T165" s="75" t="s">
        <v>33</v>
      </c>
      <c r="U165" s="75" t="s">
        <v>33</v>
      </c>
      <c r="V165" s="90" t="s">
        <v>79</v>
      </c>
      <c r="W165" s="21"/>
      <c r="X165" s="81"/>
      <c r="Y165" s="21"/>
      <c r="Z165" s="21"/>
    </row>
    <row r="166" spans="1:26" ht="67.5" x14ac:dyDescent="0.2">
      <c r="A166" s="84">
        <v>140</v>
      </c>
      <c r="B166" s="84" t="s">
        <v>639</v>
      </c>
      <c r="C166" s="84" t="s">
        <v>175</v>
      </c>
      <c r="D166" s="84" t="s">
        <v>132</v>
      </c>
      <c r="E166" s="84" t="s">
        <v>640</v>
      </c>
      <c r="F166" s="87" t="s">
        <v>174</v>
      </c>
      <c r="G166" s="84">
        <v>114</v>
      </c>
      <c r="H166" s="84" t="s">
        <v>178</v>
      </c>
      <c r="I166" s="84">
        <v>269303.09999999998</v>
      </c>
      <c r="J166" s="81" t="s">
        <v>31</v>
      </c>
      <c r="K166" s="81" t="s">
        <v>55</v>
      </c>
      <c r="L166" s="88" t="s">
        <v>641</v>
      </c>
      <c r="M166" s="77" t="s">
        <v>141</v>
      </c>
      <c r="N166" s="23" t="str">
        <f>"02.2023"</f>
        <v>02.2023</v>
      </c>
      <c r="O166" s="77" t="str">
        <f t="shared" ref="O166" si="10">"01.2024"</f>
        <v>01.2024</v>
      </c>
      <c r="P166" s="84" t="s">
        <v>56</v>
      </c>
      <c r="Q166" s="84" t="s">
        <v>76</v>
      </c>
      <c r="R166" s="75" t="s">
        <v>32</v>
      </c>
      <c r="S166" s="84" t="s">
        <v>76</v>
      </c>
      <c r="T166" s="84" t="s">
        <v>59</v>
      </c>
      <c r="U166" s="90" t="s">
        <v>33</v>
      </c>
      <c r="V166" s="90" t="s">
        <v>79</v>
      </c>
      <c r="W166" s="84"/>
      <c r="X166" s="10"/>
      <c r="Y166" s="84"/>
      <c r="Z166" s="84"/>
    </row>
    <row r="167" spans="1:26" ht="45" x14ac:dyDescent="0.2">
      <c r="A167" s="84">
        <v>141</v>
      </c>
      <c r="B167" s="24" t="str">
        <f>"08.12"</f>
        <v>08.12</v>
      </c>
      <c r="C167" s="84" t="s">
        <v>642</v>
      </c>
      <c r="D167" s="84" t="s">
        <v>131</v>
      </c>
      <c r="E167" s="84" t="s">
        <v>643</v>
      </c>
      <c r="F167" s="81" t="s">
        <v>92</v>
      </c>
      <c r="G167" s="84">
        <v>168</v>
      </c>
      <c r="H167" s="84" t="s">
        <v>644</v>
      </c>
      <c r="I167" s="84">
        <v>1200</v>
      </c>
      <c r="J167" s="81" t="s">
        <v>31</v>
      </c>
      <c r="K167" s="81" t="s">
        <v>55</v>
      </c>
      <c r="L167" s="88">
        <v>1179996</v>
      </c>
      <c r="M167" s="77" t="s">
        <v>141</v>
      </c>
      <c r="N167" s="23" t="str">
        <f t="shared" ref="N167:N169" si="11">"03.2023"</f>
        <v>03.2023</v>
      </c>
      <c r="O167" s="77" t="str">
        <f>"12.2023"</f>
        <v>12.2023</v>
      </c>
      <c r="P167" s="84" t="s">
        <v>147</v>
      </c>
      <c r="Q167" s="84" t="s">
        <v>59</v>
      </c>
      <c r="R167" s="75" t="s">
        <v>32</v>
      </c>
      <c r="S167" s="84" t="s">
        <v>59</v>
      </c>
      <c r="T167" s="84">
        <v>0</v>
      </c>
      <c r="U167" s="90" t="s">
        <v>33</v>
      </c>
      <c r="V167" s="90" t="s">
        <v>79</v>
      </c>
      <c r="W167" s="84"/>
      <c r="X167" s="10"/>
      <c r="Y167" s="84"/>
      <c r="Z167" s="84"/>
    </row>
    <row r="168" spans="1:26" ht="56.25" x14ac:dyDescent="0.2">
      <c r="A168" s="84">
        <v>142</v>
      </c>
      <c r="B168" s="84" t="s">
        <v>600</v>
      </c>
      <c r="C168" s="84" t="s">
        <v>626</v>
      </c>
      <c r="D168" s="84" t="s">
        <v>424</v>
      </c>
      <c r="E168" s="84" t="s">
        <v>601</v>
      </c>
      <c r="F168" s="87" t="s">
        <v>92</v>
      </c>
      <c r="G168" s="84" t="s">
        <v>602</v>
      </c>
      <c r="H168" s="84" t="s">
        <v>603</v>
      </c>
      <c r="I168" s="84" t="s">
        <v>622</v>
      </c>
      <c r="J168" s="87" t="s">
        <v>31</v>
      </c>
      <c r="K168" s="87" t="s">
        <v>55</v>
      </c>
      <c r="L168" s="88">
        <v>1140050</v>
      </c>
      <c r="M168" s="84" t="s">
        <v>141</v>
      </c>
      <c r="N168" s="92" t="str">
        <f>"02.2023"</f>
        <v>02.2023</v>
      </c>
      <c r="O168" s="92" t="str">
        <f t="shared" ref="O168" si="12">"08.2023"</f>
        <v>08.2023</v>
      </c>
      <c r="P168" s="84" t="s">
        <v>147</v>
      </c>
      <c r="Q168" s="84" t="s">
        <v>59</v>
      </c>
      <c r="R168" s="84" t="s">
        <v>32</v>
      </c>
      <c r="S168" s="84" t="s">
        <v>59</v>
      </c>
      <c r="T168" s="84">
        <v>0</v>
      </c>
      <c r="U168" s="90" t="s">
        <v>33</v>
      </c>
      <c r="V168" s="90" t="s">
        <v>79</v>
      </c>
      <c r="W168" s="84"/>
      <c r="X168" s="10"/>
      <c r="Y168" s="84"/>
      <c r="Z168" s="84"/>
    </row>
    <row r="169" spans="1:26" ht="371.25" customHeight="1" x14ac:dyDescent="0.2">
      <c r="A169" s="84">
        <v>143</v>
      </c>
      <c r="B169" s="84" t="s">
        <v>648</v>
      </c>
      <c r="C169" s="84" t="s">
        <v>647</v>
      </c>
      <c r="D169" s="84" t="s">
        <v>649</v>
      </c>
      <c r="E169" s="84" t="s">
        <v>645</v>
      </c>
      <c r="F169" s="87" t="s">
        <v>92</v>
      </c>
      <c r="G169" s="84" t="s">
        <v>646</v>
      </c>
      <c r="H169" s="84" t="s">
        <v>650</v>
      </c>
      <c r="I169" s="84" t="s">
        <v>651</v>
      </c>
      <c r="J169" s="87" t="s">
        <v>31</v>
      </c>
      <c r="K169" s="87" t="s">
        <v>55</v>
      </c>
      <c r="L169" s="88">
        <v>359230.3</v>
      </c>
      <c r="M169" s="84" t="s">
        <v>141</v>
      </c>
      <c r="N169" s="92" t="str">
        <f t="shared" si="11"/>
        <v>03.2023</v>
      </c>
      <c r="O169" s="84" t="str">
        <f>"07.2023"</f>
        <v>07.2023</v>
      </c>
      <c r="P169" s="84" t="s">
        <v>147</v>
      </c>
      <c r="Q169" s="84" t="s">
        <v>59</v>
      </c>
      <c r="R169" s="84" t="s">
        <v>32</v>
      </c>
      <c r="S169" s="84" t="s">
        <v>59</v>
      </c>
      <c r="T169" s="84">
        <v>0</v>
      </c>
      <c r="U169" s="90" t="s">
        <v>33</v>
      </c>
      <c r="V169" s="90" t="s">
        <v>79</v>
      </c>
      <c r="W169" s="84"/>
      <c r="X169" s="10"/>
      <c r="Y169" s="84"/>
      <c r="Z169" s="84"/>
    </row>
    <row r="170" spans="1:26" s="56" customFormat="1" ht="48.75" customHeight="1" x14ac:dyDescent="0.2">
      <c r="A170" s="84">
        <v>144</v>
      </c>
      <c r="B170" s="84" t="s">
        <v>652</v>
      </c>
      <c r="C170" s="84" t="s">
        <v>653</v>
      </c>
      <c r="D170" s="84" t="s">
        <v>131</v>
      </c>
      <c r="E170" s="84" t="s">
        <v>654</v>
      </c>
      <c r="F170" s="87" t="s">
        <v>92</v>
      </c>
      <c r="G170" s="84">
        <v>796</v>
      </c>
      <c r="H170" s="84" t="s">
        <v>417</v>
      </c>
      <c r="I170" s="84">
        <v>1</v>
      </c>
      <c r="J170" s="87" t="s">
        <v>31</v>
      </c>
      <c r="K170" s="87" t="s">
        <v>55</v>
      </c>
      <c r="L170" s="88">
        <v>121893.33</v>
      </c>
      <c r="M170" s="84" t="s">
        <v>141</v>
      </c>
      <c r="N170" s="92" t="str">
        <f t="shared" ref="N170:N178" si="13">"03.2023"</f>
        <v>03.2023</v>
      </c>
      <c r="O170" s="84" t="str">
        <f>"07.2023"</f>
        <v>07.2023</v>
      </c>
      <c r="P170" s="84" t="s">
        <v>147</v>
      </c>
      <c r="Q170" s="84" t="s">
        <v>59</v>
      </c>
      <c r="R170" s="84" t="s">
        <v>32</v>
      </c>
      <c r="S170" s="84" t="s">
        <v>59</v>
      </c>
      <c r="T170" s="84">
        <v>0</v>
      </c>
      <c r="U170" s="90" t="s">
        <v>33</v>
      </c>
      <c r="V170" s="90" t="s">
        <v>79</v>
      </c>
      <c r="W170" s="84"/>
      <c r="X170" s="10"/>
      <c r="Y170" s="84"/>
      <c r="Z170" s="84"/>
    </row>
    <row r="171" spans="1:26" s="56" customFormat="1" ht="49.5" customHeight="1" x14ac:dyDescent="0.2">
      <c r="A171" s="84">
        <v>145</v>
      </c>
      <c r="B171" s="84" t="s">
        <v>61</v>
      </c>
      <c r="C171" s="84" t="s">
        <v>179</v>
      </c>
      <c r="D171" s="84" t="s">
        <v>132</v>
      </c>
      <c r="E171" s="84" t="s">
        <v>655</v>
      </c>
      <c r="F171" s="87" t="s">
        <v>92</v>
      </c>
      <c r="G171" s="84">
        <v>876</v>
      </c>
      <c r="H171" s="84" t="s">
        <v>53</v>
      </c>
      <c r="I171" s="84">
        <v>146</v>
      </c>
      <c r="J171" s="87" t="s">
        <v>31</v>
      </c>
      <c r="K171" s="87" t="s">
        <v>55</v>
      </c>
      <c r="L171" s="88">
        <v>103173.82</v>
      </c>
      <c r="M171" s="84" t="s">
        <v>141</v>
      </c>
      <c r="N171" s="92" t="str">
        <f t="shared" si="13"/>
        <v>03.2023</v>
      </c>
      <c r="O171" s="84" t="str">
        <f>"11.2023"</f>
        <v>11.2023</v>
      </c>
      <c r="P171" s="84" t="s">
        <v>147</v>
      </c>
      <c r="Q171" s="84" t="s">
        <v>59</v>
      </c>
      <c r="R171" s="84" t="s">
        <v>32</v>
      </c>
      <c r="S171" s="84" t="s">
        <v>59</v>
      </c>
      <c r="T171" s="84">
        <v>0</v>
      </c>
      <c r="U171" s="90" t="s">
        <v>33</v>
      </c>
      <c r="V171" s="90" t="s">
        <v>79</v>
      </c>
      <c r="W171" s="84"/>
      <c r="X171" s="10"/>
      <c r="Y171" s="84"/>
      <c r="Z171" s="84"/>
    </row>
    <row r="172" spans="1:26" s="56" customFormat="1" ht="336" customHeight="1" x14ac:dyDescent="0.2">
      <c r="A172" s="84">
        <v>146</v>
      </c>
      <c r="B172" s="84" t="s">
        <v>656</v>
      </c>
      <c r="C172" s="84" t="s">
        <v>657</v>
      </c>
      <c r="D172" s="84" t="s">
        <v>131</v>
      </c>
      <c r="E172" s="84" t="s">
        <v>658</v>
      </c>
      <c r="F172" s="87" t="s">
        <v>92</v>
      </c>
      <c r="G172" s="84" t="s">
        <v>659</v>
      </c>
      <c r="H172" s="84" t="s">
        <v>660</v>
      </c>
      <c r="I172" s="84" t="s">
        <v>661</v>
      </c>
      <c r="J172" s="87" t="s">
        <v>31</v>
      </c>
      <c r="K172" s="87" t="s">
        <v>55</v>
      </c>
      <c r="L172" s="88">
        <v>843237.35</v>
      </c>
      <c r="M172" s="84" t="s">
        <v>141</v>
      </c>
      <c r="N172" s="92" t="str">
        <f t="shared" si="13"/>
        <v>03.2023</v>
      </c>
      <c r="O172" s="84" t="str">
        <f>"07.2023"</f>
        <v>07.2023</v>
      </c>
      <c r="P172" s="84" t="s">
        <v>147</v>
      </c>
      <c r="Q172" s="84" t="s">
        <v>59</v>
      </c>
      <c r="R172" s="84" t="s">
        <v>32</v>
      </c>
      <c r="S172" s="84" t="s">
        <v>59</v>
      </c>
      <c r="T172" s="84">
        <v>0</v>
      </c>
      <c r="U172" s="90" t="s">
        <v>33</v>
      </c>
      <c r="V172" s="90" t="s">
        <v>79</v>
      </c>
      <c r="W172" s="84"/>
      <c r="X172" s="10"/>
      <c r="Y172" s="84"/>
      <c r="Z172" s="84"/>
    </row>
    <row r="173" spans="1:26" s="56" customFormat="1" ht="69.75" customHeight="1" x14ac:dyDescent="0.2">
      <c r="A173" s="84">
        <v>147</v>
      </c>
      <c r="B173" s="84" t="s">
        <v>479</v>
      </c>
      <c r="C173" s="84" t="s">
        <v>480</v>
      </c>
      <c r="D173" s="84" t="s">
        <v>132</v>
      </c>
      <c r="E173" s="84" t="s">
        <v>192</v>
      </c>
      <c r="F173" s="87" t="s">
        <v>174</v>
      </c>
      <c r="G173" s="84" t="s">
        <v>665</v>
      </c>
      <c r="H173" s="84" t="s">
        <v>663</v>
      </c>
      <c r="I173" s="84" t="s">
        <v>664</v>
      </c>
      <c r="J173" s="87" t="s">
        <v>31</v>
      </c>
      <c r="K173" s="87" t="s">
        <v>55</v>
      </c>
      <c r="L173" s="88" t="s">
        <v>662</v>
      </c>
      <c r="M173" s="84" t="s">
        <v>141</v>
      </c>
      <c r="N173" s="92" t="str">
        <f t="shared" si="13"/>
        <v>03.2023</v>
      </c>
      <c r="O173" s="84" t="str">
        <f>"01.2024"</f>
        <v>01.2024</v>
      </c>
      <c r="P173" s="84" t="s">
        <v>56</v>
      </c>
      <c r="Q173" s="84" t="s">
        <v>76</v>
      </c>
      <c r="R173" s="84" t="s">
        <v>32</v>
      </c>
      <c r="S173" s="84" t="s">
        <v>76</v>
      </c>
      <c r="T173" s="84" t="s">
        <v>59</v>
      </c>
      <c r="U173" s="90" t="s">
        <v>33</v>
      </c>
      <c r="V173" s="90" t="s">
        <v>79</v>
      </c>
      <c r="W173" s="84"/>
      <c r="X173" s="10"/>
      <c r="Y173" s="84"/>
      <c r="Z173" s="84"/>
    </row>
    <row r="174" spans="1:26" s="56" customFormat="1" ht="95.25" customHeight="1" x14ac:dyDescent="0.2">
      <c r="A174" s="84">
        <v>148</v>
      </c>
      <c r="B174" s="84" t="s">
        <v>666</v>
      </c>
      <c r="C174" s="84" t="s">
        <v>667</v>
      </c>
      <c r="D174" s="84" t="s">
        <v>134</v>
      </c>
      <c r="E174" s="84" t="s">
        <v>815</v>
      </c>
      <c r="F174" s="87" t="s">
        <v>92</v>
      </c>
      <c r="G174" s="84">
        <v>876</v>
      </c>
      <c r="H174" s="84" t="s">
        <v>53</v>
      </c>
      <c r="I174" s="84">
        <v>1</v>
      </c>
      <c r="J174" s="87" t="s">
        <v>31</v>
      </c>
      <c r="K174" s="87" t="s">
        <v>55</v>
      </c>
      <c r="L174" s="88">
        <v>4040088.8</v>
      </c>
      <c r="M174" s="84" t="s">
        <v>141</v>
      </c>
      <c r="N174" s="92" t="str">
        <f t="shared" si="13"/>
        <v>03.2023</v>
      </c>
      <c r="O174" s="84" t="str">
        <f>"07.2023"</f>
        <v>07.2023</v>
      </c>
      <c r="P174" s="84" t="s">
        <v>147</v>
      </c>
      <c r="Q174" s="84" t="s">
        <v>59</v>
      </c>
      <c r="R174" s="84" t="s">
        <v>32</v>
      </c>
      <c r="S174" s="84" t="s">
        <v>59</v>
      </c>
      <c r="T174" s="84">
        <v>0</v>
      </c>
      <c r="U174" s="84" t="s">
        <v>33</v>
      </c>
      <c r="V174" s="90" t="s">
        <v>79</v>
      </c>
      <c r="W174" s="84"/>
      <c r="X174" s="10"/>
      <c r="Y174" s="84"/>
      <c r="Z174" s="84"/>
    </row>
    <row r="175" spans="1:26" ht="90" x14ac:dyDescent="0.2">
      <c r="A175" s="84">
        <v>149</v>
      </c>
      <c r="B175" s="84" t="s">
        <v>670</v>
      </c>
      <c r="C175" s="84" t="s">
        <v>669</v>
      </c>
      <c r="D175" s="84" t="s">
        <v>132</v>
      </c>
      <c r="E175" s="84" t="s">
        <v>671</v>
      </c>
      <c r="F175" s="87" t="s">
        <v>92</v>
      </c>
      <c r="G175" s="84">
        <v>792</v>
      </c>
      <c r="H175" s="84" t="s">
        <v>672</v>
      </c>
      <c r="I175" s="84" t="s">
        <v>668</v>
      </c>
      <c r="J175" s="87" t="s">
        <v>31</v>
      </c>
      <c r="K175" s="87" t="s">
        <v>55</v>
      </c>
      <c r="L175" s="88">
        <v>2417400.25</v>
      </c>
      <c r="M175" s="84" t="s">
        <v>141</v>
      </c>
      <c r="N175" s="92" t="str">
        <f t="shared" si="13"/>
        <v>03.2023</v>
      </c>
      <c r="O175" s="84" t="str">
        <f>"10.2023"</f>
        <v>10.2023</v>
      </c>
      <c r="P175" s="84" t="s">
        <v>147</v>
      </c>
      <c r="Q175" s="84" t="s">
        <v>59</v>
      </c>
      <c r="R175" s="84" t="s">
        <v>32</v>
      </c>
      <c r="S175" s="84" t="s">
        <v>59</v>
      </c>
      <c r="T175" s="84">
        <v>0</v>
      </c>
      <c r="U175" s="84">
        <v>0</v>
      </c>
      <c r="V175" s="90" t="s">
        <v>79</v>
      </c>
      <c r="W175" s="15"/>
      <c r="X175" s="15"/>
      <c r="Y175" s="15"/>
      <c r="Z175" s="15"/>
    </row>
    <row r="176" spans="1:26" ht="67.5" x14ac:dyDescent="0.2">
      <c r="A176" s="84">
        <v>150</v>
      </c>
      <c r="B176" s="84" t="s">
        <v>531</v>
      </c>
      <c r="C176" s="84" t="s">
        <v>532</v>
      </c>
      <c r="D176" s="84" t="s">
        <v>673</v>
      </c>
      <c r="E176" s="84" t="s">
        <v>816</v>
      </c>
      <c r="F176" s="87" t="s">
        <v>92</v>
      </c>
      <c r="G176" s="84">
        <v>876</v>
      </c>
      <c r="H176" s="84" t="s">
        <v>53</v>
      </c>
      <c r="I176" s="84">
        <v>1</v>
      </c>
      <c r="J176" s="87" t="s">
        <v>31</v>
      </c>
      <c r="K176" s="87" t="s">
        <v>55</v>
      </c>
      <c r="L176" s="88">
        <v>1212549</v>
      </c>
      <c r="M176" s="84" t="s">
        <v>141</v>
      </c>
      <c r="N176" s="92" t="str">
        <f t="shared" si="13"/>
        <v>03.2023</v>
      </c>
      <c r="O176" s="84" t="str">
        <f>"12.2023"</f>
        <v>12.2023</v>
      </c>
      <c r="P176" s="84" t="s">
        <v>147</v>
      </c>
      <c r="Q176" s="84" t="s">
        <v>59</v>
      </c>
      <c r="R176" s="84" t="s">
        <v>32</v>
      </c>
      <c r="S176" s="84" t="s">
        <v>59</v>
      </c>
      <c r="T176" s="84">
        <v>0</v>
      </c>
      <c r="U176" s="84">
        <v>0</v>
      </c>
      <c r="V176" s="90" t="s">
        <v>79</v>
      </c>
      <c r="W176" s="15"/>
      <c r="X176" s="15"/>
      <c r="Y176" s="15"/>
      <c r="Z176" s="15"/>
    </row>
    <row r="177" spans="1:26" ht="174.75" customHeight="1" x14ac:dyDescent="0.2">
      <c r="A177" s="84">
        <v>151</v>
      </c>
      <c r="B177" s="84" t="s">
        <v>574</v>
      </c>
      <c r="C177" s="84" t="s">
        <v>575</v>
      </c>
      <c r="D177" s="84" t="s">
        <v>132</v>
      </c>
      <c r="E177" s="84" t="s">
        <v>576</v>
      </c>
      <c r="F177" s="87" t="s">
        <v>92</v>
      </c>
      <c r="G177" s="84" t="s">
        <v>577</v>
      </c>
      <c r="H177" s="84" t="s">
        <v>578</v>
      </c>
      <c r="I177" s="84" t="s">
        <v>618</v>
      </c>
      <c r="J177" s="87" t="s">
        <v>31</v>
      </c>
      <c r="K177" s="87" t="s">
        <v>55</v>
      </c>
      <c r="L177" s="88">
        <v>961150</v>
      </c>
      <c r="M177" s="84" t="s">
        <v>141</v>
      </c>
      <c r="N177" s="92" t="str">
        <f t="shared" si="13"/>
        <v>03.2023</v>
      </c>
      <c r="O177" s="84" t="str">
        <f>"12.2023"</f>
        <v>12.2023</v>
      </c>
      <c r="P177" s="84" t="s">
        <v>62</v>
      </c>
      <c r="Q177" s="84" t="s">
        <v>59</v>
      </c>
      <c r="R177" s="84" t="s">
        <v>32</v>
      </c>
      <c r="S177" s="84" t="s">
        <v>76</v>
      </c>
      <c r="T177" s="84">
        <v>0</v>
      </c>
      <c r="U177" s="84">
        <v>0</v>
      </c>
      <c r="V177" s="90" t="s">
        <v>79</v>
      </c>
      <c r="W177" s="15"/>
      <c r="X177" s="15"/>
      <c r="Y177" s="15"/>
      <c r="Z177" s="15"/>
    </row>
    <row r="178" spans="1:26" ht="409.5" customHeight="1" x14ac:dyDescent="0.2">
      <c r="A178" s="197">
        <v>152</v>
      </c>
      <c r="B178" s="77" t="s">
        <v>677</v>
      </c>
      <c r="C178" s="77" t="s">
        <v>676</v>
      </c>
      <c r="D178" s="197" t="s">
        <v>132</v>
      </c>
      <c r="E178" s="197" t="s">
        <v>674</v>
      </c>
      <c r="F178" s="223" t="s">
        <v>92</v>
      </c>
      <c r="G178" s="197">
        <v>796</v>
      </c>
      <c r="H178" s="197" t="s">
        <v>417</v>
      </c>
      <c r="I178" s="77" t="s">
        <v>675</v>
      </c>
      <c r="J178" s="223" t="s">
        <v>31</v>
      </c>
      <c r="K178" s="223" t="s">
        <v>55</v>
      </c>
      <c r="L178" s="203">
        <v>4115872.32</v>
      </c>
      <c r="M178" s="197" t="s">
        <v>141</v>
      </c>
      <c r="N178" s="254" t="str">
        <f t="shared" si="13"/>
        <v>03.2023</v>
      </c>
      <c r="O178" s="197" t="str">
        <f>"10.2023"</f>
        <v>10.2023</v>
      </c>
      <c r="P178" s="197" t="s">
        <v>62</v>
      </c>
      <c r="Q178" s="197" t="s">
        <v>59</v>
      </c>
      <c r="R178" s="197" t="s">
        <v>32</v>
      </c>
      <c r="S178" s="197" t="s">
        <v>76</v>
      </c>
      <c r="T178" s="197">
        <v>0</v>
      </c>
      <c r="U178" s="197">
        <v>0</v>
      </c>
      <c r="V178" s="226" t="s">
        <v>79</v>
      </c>
      <c r="W178" s="252"/>
      <c r="X178" s="252"/>
      <c r="Y178" s="252"/>
      <c r="Z178" s="252"/>
    </row>
    <row r="179" spans="1:26" ht="228" customHeight="1" x14ac:dyDescent="0.2">
      <c r="A179" s="198"/>
      <c r="B179" s="78" t="s">
        <v>678</v>
      </c>
      <c r="C179" s="78" t="s">
        <v>679</v>
      </c>
      <c r="D179" s="198"/>
      <c r="E179" s="198"/>
      <c r="F179" s="198"/>
      <c r="G179" s="198"/>
      <c r="H179" s="198"/>
      <c r="I179" s="78" t="s">
        <v>680</v>
      </c>
      <c r="J179" s="198"/>
      <c r="K179" s="198"/>
      <c r="L179" s="198"/>
      <c r="M179" s="198"/>
      <c r="N179" s="198"/>
      <c r="O179" s="198"/>
      <c r="P179" s="198"/>
      <c r="Q179" s="198"/>
      <c r="R179" s="198"/>
      <c r="S179" s="198"/>
      <c r="T179" s="198"/>
      <c r="U179" s="198"/>
      <c r="V179" s="198"/>
      <c r="W179" s="253"/>
      <c r="X179" s="253"/>
      <c r="Y179" s="253"/>
      <c r="Z179" s="253"/>
    </row>
    <row r="180" spans="1:26" ht="48.75" customHeight="1" x14ac:dyDescent="0.2">
      <c r="A180" s="84">
        <v>153</v>
      </c>
      <c r="B180" s="84" t="s">
        <v>681</v>
      </c>
      <c r="C180" s="84" t="s">
        <v>682</v>
      </c>
      <c r="D180" s="84" t="s">
        <v>131</v>
      </c>
      <c r="E180" s="84" t="s">
        <v>683</v>
      </c>
      <c r="F180" s="87" t="s">
        <v>92</v>
      </c>
      <c r="G180" s="84">
        <v>166</v>
      </c>
      <c r="H180" s="84" t="s">
        <v>57</v>
      </c>
      <c r="I180" s="84" t="s">
        <v>684</v>
      </c>
      <c r="J180" s="45" t="s">
        <v>31</v>
      </c>
      <c r="K180" s="45" t="s">
        <v>55</v>
      </c>
      <c r="L180" s="57">
        <v>1388939.5</v>
      </c>
      <c r="M180" s="84" t="s">
        <v>141</v>
      </c>
      <c r="N180" s="92" t="str">
        <f t="shared" ref="N180:N182" si="14">"03.2023"</f>
        <v>03.2023</v>
      </c>
      <c r="O180" s="84" t="str">
        <f>"10.2023"</f>
        <v>10.2023</v>
      </c>
      <c r="P180" s="84" t="s">
        <v>147</v>
      </c>
      <c r="Q180" s="84" t="s">
        <v>59</v>
      </c>
      <c r="R180" s="84" t="s">
        <v>32</v>
      </c>
      <c r="S180" s="84" t="s">
        <v>59</v>
      </c>
      <c r="T180" s="84">
        <v>0</v>
      </c>
      <c r="U180" s="84">
        <v>0</v>
      </c>
      <c r="V180" s="90" t="s">
        <v>79</v>
      </c>
      <c r="W180" s="15"/>
      <c r="X180" s="15"/>
      <c r="Y180" s="15"/>
      <c r="Z180" s="15"/>
    </row>
    <row r="181" spans="1:26" ht="56.25" x14ac:dyDescent="0.2">
      <c r="A181" s="84">
        <v>154</v>
      </c>
      <c r="B181" s="84" t="s">
        <v>685</v>
      </c>
      <c r="C181" s="84" t="s">
        <v>686</v>
      </c>
      <c r="D181" s="84" t="s">
        <v>131</v>
      </c>
      <c r="E181" s="84" t="s">
        <v>687</v>
      </c>
      <c r="F181" s="87" t="s">
        <v>92</v>
      </c>
      <c r="G181" s="84">
        <v>796</v>
      </c>
      <c r="H181" s="84" t="s">
        <v>417</v>
      </c>
      <c r="I181" s="84">
        <v>4</v>
      </c>
      <c r="J181" s="45" t="s">
        <v>31</v>
      </c>
      <c r="K181" s="45" t="s">
        <v>55</v>
      </c>
      <c r="L181" s="88">
        <v>513040</v>
      </c>
      <c r="M181" s="84" t="s">
        <v>141</v>
      </c>
      <c r="N181" s="92" t="str">
        <f t="shared" si="14"/>
        <v>03.2023</v>
      </c>
      <c r="O181" s="84" t="str">
        <f>"05.2023"</f>
        <v>05.2023</v>
      </c>
      <c r="P181" s="84" t="s">
        <v>248</v>
      </c>
      <c r="Q181" s="84" t="s">
        <v>59</v>
      </c>
      <c r="R181" s="84" t="s">
        <v>32</v>
      </c>
      <c r="S181" s="84" t="s">
        <v>59</v>
      </c>
      <c r="T181" s="84">
        <v>0</v>
      </c>
      <c r="U181" s="84">
        <v>0</v>
      </c>
      <c r="V181" s="90" t="s">
        <v>79</v>
      </c>
      <c r="W181" s="15"/>
      <c r="X181" s="15"/>
      <c r="Y181" s="15"/>
      <c r="Z181" s="15"/>
    </row>
    <row r="182" spans="1:26" ht="45" x14ac:dyDescent="0.2">
      <c r="A182" s="84">
        <v>155</v>
      </c>
      <c r="B182" s="24" t="str">
        <f>"26.20"</f>
        <v>26.20</v>
      </c>
      <c r="C182" s="84" t="s">
        <v>696</v>
      </c>
      <c r="D182" s="84" t="s">
        <v>131</v>
      </c>
      <c r="E182" s="84" t="s">
        <v>691</v>
      </c>
      <c r="F182" s="87" t="s">
        <v>92</v>
      </c>
      <c r="G182" s="84">
        <v>796</v>
      </c>
      <c r="H182" s="84" t="s">
        <v>417</v>
      </c>
      <c r="I182" s="84">
        <v>7</v>
      </c>
      <c r="J182" s="45" t="s">
        <v>31</v>
      </c>
      <c r="K182" s="45" t="s">
        <v>55</v>
      </c>
      <c r="L182" s="88">
        <v>712131</v>
      </c>
      <c r="M182" s="84" t="s">
        <v>141</v>
      </c>
      <c r="N182" s="92" t="str">
        <f t="shared" si="14"/>
        <v>03.2023</v>
      </c>
      <c r="O182" s="84" t="str">
        <f>"07.2023"</f>
        <v>07.2023</v>
      </c>
      <c r="P182" s="84" t="s">
        <v>147</v>
      </c>
      <c r="Q182" s="84" t="s">
        <v>59</v>
      </c>
      <c r="R182" s="84" t="s">
        <v>32</v>
      </c>
      <c r="S182" s="84" t="s">
        <v>59</v>
      </c>
      <c r="T182" s="84">
        <v>0</v>
      </c>
      <c r="U182" s="84">
        <v>0</v>
      </c>
      <c r="V182" s="90" t="s">
        <v>79</v>
      </c>
      <c r="W182" s="15"/>
      <c r="X182" s="15"/>
      <c r="Y182" s="15"/>
      <c r="Z182" s="15"/>
    </row>
    <row r="183" spans="1:26" ht="101.25" x14ac:dyDescent="0.2">
      <c r="A183" s="84">
        <v>156</v>
      </c>
      <c r="B183" s="84" t="s">
        <v>692</v>
      </c>
      <c r="C183" s="84" t="s">
        <v>693</v>
      </c>
      <c r="D183" s="84" t="s">
        <v>132</v>
      </c>
      <c r="E183" s="84" t="s">
        <v>694</v>
      </c>
      <c r="F183" s="87" t="s">
        <v>92</v>
      </c>
      <c r="G183" s="84">
        <v>715</v>
      </c>
      <c r="H183" s="84" t="s">
        <v>699</v>
      </c>
      <c r="I183" s="84" t="s">
        <v>695</v>
      </c>
      <c r="J183" s="45" t="s">
        <v>31</v>
      </c>
      <c r="K183" s="45" t="s">
        <v>55</v>
      </c>
      <c r="L183" s="88">
        <v>209999.97</v>
      </c>
      <c r="M183" s="84" t="s">
        <v>141</v>
      </c>
      <c r="N183" s="92" t="str">
        <f>"04.2023"</f>
        <v>04.2023</v>
      </c>
      <c r="O183" s="84" t="str">
        <f>"12.2023"</f>
        <v>12.2023</v>
      </c>
      <c r="P183" s="84" t="s">
        <v>147</v>
      </c>
      <c r="Q183" s="84" t="s">
        <v>59</v>
      </c>
      <c r="R183" s="84" t="s">
        <v>32</v>
      </c>
      <c r="S183" s="84" t="s">
        <v>59</v>
      </c>
      <c r="T183" s="84">
        <v>0</v>
      </c>
      <c r="U183" s="84">
        <v>0</v>
      </c>
      <c r="V183" s="90" t="s">
        <v>79</v>
      </c>
      <c r="W183" s="15"/>
      <c r="X183" s="15"/>
      <c r="Y183" s="15"/>
      <c r="Z183" s="15"/>
    </row>
    <row r="184" spans="1:26" ht="67.5" x14ac:dyDescent="0.2">
      <c r="A184" s="84">
        <v>157</v>
      </c>
      <c r="B184" s="84" t="s">
        <v>228</v>
      </c>
      <c r="C184" s="84" t="s">
        <v>229</v>
      </c>
      <c r="D184" s="84" t="s">
        <v>132</v>
      </c>
      <c r="E184" s="84" t="s">
        <v>697</v>
      </c>
      <c r="F184" s="87" t="s">
        <v>174</v>
      </c>
      <c r="G184" s="43" t="s">
        <v>161</v>
      </c>
      <c r="H184" s="84" t="s">
        <v>75</v>
      </c>
      <c r="I184" s="84">
        <v>520.79999999999995</v>
      </c>
      <c r="J184" s="87" t="s">
        <v>31</v>
      </c>
      <c r="K184" s="87" t="s">
        <v>55</v>
      </c>
      <c r="L184" s="88" t="s">
        <v>698</v>
      </c>
      <c r="M184" s="84" t="s">
        <v>141</v>
      </c>
      <c r="N184" s="84" t="str">
        <f>"03.2023"</f>
        <v>03.2023</v>
      </c>
      <c r="O184" s="84" t="str">
        <f>"01.2024"</f>
        <v>01.2024</v>
      </c>
      <c r="P184" s="84" t="s">
        <v>56</v>
      </c>
      <c r="Q184" s="84" t="s">
        <v>76</v>
      </c>
      <c r="R184" s="84" t="s">
        <v>32</v>
      </c>
      <c r="S184" s="84" t="s">
        <v>76</v>
      </c>
      <c r="T184" s="84" t="s">
        <v>59</v>
      </c>
      <c r="U184" s="84">
        <v>0</v>
      </c>
      <c r="V184" s="90" t="s">
        <v>79</v>
      </c>
      <c r="W184" s="15"/>
      <c r="X184" s="15"/>
      <c r="Y184" s="15"/>
      <c r="Z184" s="15"/>
    </row>
    <row r="185" spans="1:26" ht="146.25" x14ac:dyDescent="0.2">
      <c r="A185" s="84">
        <v>158</v>
      </c>
      <c r="B185" s="84" t="s">
        <v>700</v>
      </c>
      <c r="C185" s="84" t="s">
        <v>701</v>
      </c>
      <c r="D185" s="84" t="s">
        <v>131</v>
      </c>
      <c r="E185" s="84" t="s">
        <v>275</v>
      </c>
      <c r="F185" s="87" t="s">
        <v>92</v>
      </c>
      <c r="G185" s="43" t="s">
        <v>702</v>
      </c>
      <c r="H185" s="84" t="s">
        <v>699</v>
      </c>
      <c r="I185" s="84" t="s">
        <v>703</v>
      </c>
      <c r="J185" s="87" t="s">
        <v>31</v>
      </c>
      <c r="K185" s="87" t="s">
        <v>55</v>
      </c>
      <c r="L185" s="88">
        <v>9467939</v>
      </c>
      <c r="M185" s="84" t="s">
        <v>141</v>
      </c>
      <c r="N185" s="84" t="str">
        <f>"04.2023"</f>
        <v>04.2023</v>
      </c>
      <c r="O185" s="84" t="str">
        <f>"12.2023"</f>
        <v>12.2023</v>
      </c>
      <c r="P185" s="84" t="s">
        <v>147</v>
      </c>
      <c r="Q185" s="84" t="s">
        <v>59</v>
      </c>
      <c r="R185" s="84" t="s">
        <v>32</v>
      </c>
      <c r="S185" s="84" t="s">
        <v>59</v>
      </c>
      <c r="T185" s="84">
        <v>0</v>
      </c>
      <c r="U185" s="84">
        <v>0</v>
      </c>
      <c r="V185" s="90" t="s">
        <v>79</v>
      </c>
      <c r="W185" s="15"/>
      <c r="X185" s="15"/>
      <c r="Y185" s="15"/>
      <c r="Z185" s="15"/>
    </row>
    <row r="186" spans="1:26" ht="45" x14ac:dyDescent="0.2">
      <c r="A186" s="84">
        <v>159</v>
      </c>
      <c r="B186" s="84" t="s">
        <v>704</v>
      </c>
      <c r="C186" s="84" t="s">
        <v>705</v>
      </c>
      <c r="D186" s="84" t="s">
        <v>131</v>
      </c>
      <c r="E186" s="84" t="s">
        <v>719</v>
      </c>
      <c r="F186" s="87" t="s">
        <v>92</v>
      </c>
      <c r="G186" s="43" t="s">
        <v>706</v>
      </c>
      <c r="H186" s="84" t="s">
        <v>417</v>
      </c>
      <c r="I186" s="84">
        <v>7</v>
      </c>
      <c r="J186" s="87" t="s">
        <v>31</v>
      </c>
      <c r="K186" s="87" t="s">
        <v>55</v>
      </c>
      <c r="L186" s="88">
        <v>249340</v>
      </c>
      <c r="M186" s="84" t="s">
        <v>141</v>
      </c>
      <c r="N186" s="84" t="str">
        <f>"04.2023"</f>
        <v>04.2023</v>
      </c>
      <c r="O186" s="84" t="str">
        <f>"08.2023"</f>
        <v>08.2023</v>
      </c>
      <c r="P186" s="84" t="s">
        <v>147</v>
      </c>
      <c r="Q186" s="84" t="s">
        <v>59</v>
      </c>
      <c r="R186" s="84" t="s">
        <v>32</v>
      </c>
      <c r="S186" s="84" t="s">
        <v>59</v>
      </c>
      <c r="T186" s="84">
        <v>0</v>
      </c>
      <c r="U186" s="84">
        <v>0</v>
      </c>
      <c r="V186" s="90" t="s">
        <v>79</v>
      </c>
      <c r="W186" s="15"/>
      <c r="X186" s="15"/>
      <c r="Y186" s="15"/>
      <c r="Z186" s="15"/>
    </row>
    <row r="187" spans="1:26" ht="45" x14ac:dyDescent="0.2">
      <c r="A187" s="84">
        <v>160</v>
      </c>
      <c r="B187" s="84" t="s">
        <v>709</v>
      </c>
      <c r="C187" s="84" t="s">
        <v>710</v>
      </c>
      <c r="D187" s="84" t="s">
        <v>131</v>
      </c>
      <c r="E187" s="84" t="s">
        <v>707</v>
      </c>
      <c r="F187" s="87" t="s">
        <v>92</v>
      </c>
      <c r="G187" s="43" t="s">
        <v>706</v>
      </c>
      <c r="H187" s="84" t="s">
        <v>417</v>
      </c>
      <c r="I187" s="84" t="s">
        <v>708</v>
      </c>
      <c r="J187" s="87" t="s">
        <v>31</v>
      </c>
      <c r="K187" s="87" t="s">
        <v>55</v>
      </c>
      <c r="L187" s="88">
        <v>969060.86</v>
      </c>
      <c r="M187" s="84" t="s">
        <v>141</v>
      </c>
      <c r="N187" s="84" t="str">
        <f t="shared" ref="N187:N213" si="15">"04.2023"</f>
        <v>04.2023</v>
      </c>
      <c r="O187" s="84" t="str">
        <f t="shared" ref="O187:O188" si="16">"08.2023"</f>
        <v>08.2023</v>
      </c>
      <c r="P187" s="84" t="s">
        <v>147</v>
      </c>
      <c r="Q187" s="84" t="s">
        <v>59</v>
      </c>
      <c r="R187" s="84" t="s">
        <v>32</v>
      </c>
      <c r="S187" s="84" t="s">
        <v>59</v>
      </c>
      <c r="T187" s="84">
        <v>0</v>
      </c>
      <c r="U187" s="84">
        <v>0</v>
      </c>
      <c r="V187" s="90" t="s">
        <v>79</v>
      </c>
      <c r="W187" s="15"/>
      <c r="X187" s="15"/>
      <c r="Y187" s="15"/>
      <c r="Z187" s="15"/>
    </row>
    <row r="188" spans="1:26" ht="45" x14ac:dyDescent="0.2">
      <c r="A188" s="84">
        <v>161</v>
      </c>
      <c r="B188" s="84" t="s">
        <v>591</v>
      </c>
      <c r="C188" s="84" t="s">
        <v>720</v>
      </c>
      <c r="D188" s="84" t="s">
        <v>131</v>
      </c>
      <c r="E188" s="84" t="s">
        <v>711</v>
      </c>
      <c r="F188" s="87" t="s">
        <v>92</v>
      </c>
      <c r="G188" s="43" t="s">
        <v>706</v>
      </c>
      <c r="H188" s="84" t="s">
        <v>417</v>
      </c>
      <c r="I188" s="84">
        <v>1</v>
      </c>
      <c r="J188" s="87" t="s">
        <v>31</v>
      </c>
      <c r="K188" s="87" t="s">
        <v>55</v>
      </c>
      <c r="L188" s="88">
        <v>475568.33</v>
      </c>
      <c r="M188" s="84" t="s">
        <v>141</v>
      </c>
      <c r="N188" s="84" t="str">
        <f t="shared" si="15"/>
        <v>04.2023</v>
      </c>
      <c r="O188" s="84" t="str">
        <f t="shared" si="16"/>
        <v>08.2023</v>
      </c>
      <c r="P188" s="84" t="s">
        <v>147</v>
      </c>
      <c r="Q188" s="84" t="s">
        <v>59</v>
      </c>
      <c r="R188" s="84" t="s">
        <v>32</v>
      </c>
      <c r="S188" s="84" t="s">
        <v>59</v>
      </c>
      <c r="T188" s="84">
        <v>0</v>
      </c>
      <c r="U188" s="84">
        <v>0</v>
      </c>
      <c r="V188" s="90" t="s">
        <v>79</v>
      </c>
      <c r="W188" s="15"/>
      <c r="X188" s="15"/>
      <c r="Y188" s="15"/>
      <c r="Z188" s="15"/>
    </row>
    <row r="189" spans="1:26" ht="337.5" x14ac:dyDescent="0.2">
      <c r="A189" s="84">
        <v>162</v>
      </c>
      <c r="B189" s="84" t="s">
        <v>715</v>
      </c>
      <c r="C189" s="84" t="s">
        <v>714</v>
      </c>
      <c r="D189" s="84" t="s">
        <v>134</v>
      </c>
      <c r="E189" s="84" t="s">
        <v>712</v>
      </c>
      <c r="F189" s="87" t="s">
        <v>92</v>
      </c>
      <c r="G189" s="43" t="s">
        <v>158</v>
      </c>
      <c r="H189" s="84" t="s">
        <v>53</v>
      </c>
      <c r="I189" s="84" t="s">
        <v>713</v>
      </c>
      <c r="J189" s="87" t="s">
        <v>31</v>
      </c>
      <c r="K189" s="87" t="s">
        <v>55</v>
      </c>
      <c r="L189" s="88">
        <v>2029666.72</v>
      </c>
      <c r="M189" s="84" t="s">
        <v>141</v>
      </c>
      <c r="N189" s="84" t="str">
        <f t="shared" si="15"/>
        <v>04.2023</v>
      </c>
      <c r="O189" s="84" t="str">
        <f>"09.2023"</f>
        <v>09.2023</v>
      </c>
      <c r="P189" s="84" t="s">
        <v>147</v>
      </c>
      <c r="Q189" s="84" t="s">
        <v>59</v>
      </c>
      <c r="R189" s="84" t="s">
        <v>32</v>
      </c>
      <c r="S189" s="84" t="s">
        <v>59</v>
      </c>
      <c r="T189" s="84">
        <v>0</v>
      </c>
      <c r="U189" s="84">
        <v>0</v>
      </c>
      <c r="V189" s="90" t="s">
        <v>79</v>
      </c>
      <c r="W189" s="15"/>
      <c r="X189" s="15"/>
      <c r="Y189" s="15"/>
      <c r="Z189" s="15"/>
    </row>
    <row r="190" spans="1:26" ht="67.5" x14ac:dyDescent="0.2">
      <c r="A190" s="84">
        <v>163</v>
      </c>
      <c r="B190" s="84" t="s">
        <v>381</v>
      </c>
      <c r="C190" s="84" t="s">
        <v>203</v>
      </c>
      <c r="D190" s="84" t="s">
        <v>132</v>
      </c>
      <c r="E190" s="84" t="s">
        <v>406</v>
      </c>
      <c r="F190" s="87" t="s">
        <v>92</v>
      </c>
      <c r="G190" s="43" t="s">
        <v>312</v>
      </c>
      <c r="H190" s="84" t="s">
        <v>312</v>
      </c>
      <c r="I190" s="84" t="s">
        <v>218</v>
      </c>
      <c r="J190" s="87" t="s">
        <v>31</v>
      </c>
      <c r="K190" s="87" t="s">
        <v>55</v>
      </c>
      <c r="L190" s="88" t="s">
        <v>717</v>
      </c>
      <c r="M190" s="84" t="s">
        <v>141</v>
      </c>
      <c r="N190" s="84" t="str">
        <f t="shared" si="15"/>
        <v>04.2023</v>
      </c>
      <c r="O190" s="84" t="str">
        <f>"02.2024"</f>
        <v>02.2024</v>
      </c>
      <c r="P190" s="84" t="s">
        <v>147</v>
      </c>
      <c r="Q190" s="84" t="s">
        <v>59</v>
      </c>
      <c r="R190" s="84" t="s">
        <v>32</v>
      </c>
      <c r="S190" s="84" t="s">
        <v>59</v>
      </c>
      <c r="T190" s="84">
        <v>0</v>
      </c>
      <c r="U190" s="84">
        <v>0</v>
      </c>
      <c r="V190" s="90" t="s">
        <v>79</v>
      </c>
      <c r="W190" s="15"/>
      <c r="X190" s="15"/>
      <c r="Y190" s="15"/>
      <c r="Z190" s="15"/>
    </row>
    <row r="191" spans="1:26" ht="67.5" x14ac:dyDescent="0.2">
      <c r="A191" s="84">
        <v>164</v>
      </c>
      <c r="B191" s="84" t="s">
        <v>228</v>
      </c>
      <c r="C191" s="84" t="s">
        <v>229</v>
      </c>
      <c r="D191" s="84" t="s">
        <v>132</v>
      </c>
      <c r="E191" s="84" t="s">
        <v>716</v>
      </c>
      <c r="F191" s="87" t="s">
        <v>174</v>
      </c>
      <c r="G191" s="43" t="s">
        <v>161</v>
      </c>
      <c r="H191" s="84" t="s">
        <v>75</v>
      </c>
      <c r="I191" s="84">
        <v>330</v>
      </c>
      <c r="J191" s="87" t="s">
        <v>31</v>
      </c>
      <c r="K191" s="87" t="s">
        <v>55</v>
      </c>
      <c r="L191" s="88" t="s">
        <v>718</v>
      </c>
      <c r="M191" s="84" t="s">
        <v>141</v>
      </c>
      <c r="N191" s="84" t="str">
        <f t="shared" si="15"/>
        <v>04.2023</v>
      </c>
      <c r="O191" s="84" t="str">
        <f>"01.2024"</f>
        <v>01.2024</v>
      </c>
      <c r="P191" s="84" t="s">
        <v>56</v>
      </c>
      <c r="Q191" s="84" t="s">
        <v>76</v>
      </c>
      <c r="R191" s="84" t="s">
        <v>32</v>
      </c>
      <c r="S191" s="84" t="s">
        <v>76</v>
      </c>
      <c r="T191" s="84" t="s">
        <v>59</v>
      </c>
      <c r="U191" s="84">
        <v>0</v>
      </c>
      <c r="V191" s="90" t="s">
        <v>79</v>
      </c>
      <c r="W191" s="15"/>
      <c r="X191" s="15"/>
      <c r="Y191" s="15"/>
      <c r="Z191" s="15"/>
    </row>
    <row r="192" spans="1:26" ht="367.5" customHeight="1" x14ac:dyDescent="0.2">
      <c r="A192" s="84">
        <v>165</v>
      </c>
      <c r="B192" s="84" t="s">
        <v>722</v>
      </c>
      <c r="C192" s="84" t="s">
        <v>723</v>
      </c>
      <c r="D192" s="84" t="s">
        <v>134</v>
      </c>
      <c r="E192" s="84" t="s">
        <v>121</v>
      </c>
      <c r="F192" s="87" t="s">
        <v>92</v>
      </c>
      <c r="G192" s="43" t="s">
        <v>312</v>
      </c>
      <c r="H192" s="84" t="s">
        <v>312</v>
      </c>
      <c r="I192" s="84" t="s">
        <v>724</v>
      </c>
      <c r="J192" s="87" t="s">
        <v>31</v>
      </c>
      <c r="K192" s="87" t="s">
        <v>55</v>
      </c>
      <c r="L192" s="88">
        <v>15736483.199999999</v>
      </c>
      <c r="M192" s="84" t="s">
        <v>141</v>
      </c>
      <c r="N192" s="84" t="str">
        <f t="shared" si="15"/>
        <v>04.2023</v>
      </c>
      <c r="O192" s="84" t="str">
        <f>"12.2023"</f>
        <v>12.2023</v>
      </c>
      <c r="P192" s="84" t="s">
        <v>117</v>
      </c>
      <c r="Q192" s="84" t="s">
        <v>59</v>
      </c>
      <c r="R192" s="84" t="s">
        <v>32</v>
      </c>
      <c r="S192" s="8" t="s">
        <v>76</v>
      </c>
      <c r="T192" s="90" t="s">
        <v>33</v>
      </c>
      <c r="U192" s="90" t="s">
        <v>33</v>
      </c>
      <c r="V192" s="90" t="s">
        <v>79</v>
      </c>
      <c r="W192" s="15"/>
      <c r="X192" s="15"/>
      <c r="Y192" s="15"/>
      <c r="Z192" s="15"/>
    </row>
    <row r="193" spans="1:26" ht="67.5" x14ac:dyDescent="0.2">
      <c r="A193" s="77">
        <v>166</v>
      </c>
      <c r="B193" s="77" t="s">
        <v>58</v>
      </c>
      <c r="C193" s="77" t="s">
        <v>89</v>
      </c>
      <c r="D193" s="77" t="s">
        <v>131</v>
      </c>
      <c r="E193" s="77" t="s">
        <v>88</v>
      </c>
      <c r="F193" s="81" t="s">
        <v>92</v>
      </c>
      <c r="G193" s="58" t="s">
        <v>157</v>
      </c>
      <c r="H193" s="77" t="s">
        <v>183</v>
      </c>
      <c r="I193" s="77">
        <v>2194</v>
      </c>
      <c r="J193" s="81" t="s">
        <v>31</v>
      </c>
      <c r="K193" s="81" t="s">
        <v>55</v>
      </c>
      <c r="L193" s="82" t="s">
        <v>721</v>
      </c>
      <c r="M193" s="77" t="s">
        <v>141</v>
      </c>
      <c r="N193" s="77" t="str">
        <f t="shared" si="15"/>
        <v>04.2023</v>
      </c>
      <c r="O193" s="77" t="str">
        <f t="shared" ref="O193" si="17">"01.2024"</f>
        <v>01.2024</v>
      </c>
      <c r="P193" s="77" t="s">
        <v>62</v>
      </c>
      <c r="Q193" s="77" t="s">
        <v>59</v>
      </c>
      <c r="R193" s="77" t="s">
        <v>32</v>
      </c>
      <c r="S193" s="85" t="s">
        <v>76</v>
      </c>
      <c r="T193" s="75" t="s">
        <v>59</v>
      </c>
      <c r="U193" s="75" t="s">
        <v>33</v>
      </c>
      <c r="V193" s="75" t="s">
        <v>79</v>
      </c>
      <c r="W193" s="40"/>
      <c r="X193" s="40"/>
      <c r="Y193" s="40"/>
      <c r="Z193" s="40"/>
    </row>
    <row r="194" spans="1:26" ht="45" x14ac:dyDescent="0.2">
      <c r="A194" s="84">
        <v>167</v>
      </c>
      <c r="B194" s="84" t="s">
        <v>725</v>
      </c>
      <c r="C194" s="84" t="s">
        <v>726</v>
      </c>
      <c r="D194" s="84" t="s">
        <v>131</v>
      </c>
      <c r="E194" s="84" t="s">
        <v>727</v>
      </c>
      <c r="F194" s="81" t="s">
        <v>92</v>
      </c>
      <c r="G194" s="43" t="s">
        <v>728</v>
      </c>
      <c r="H194" s="84" t="s">
        <v>57</v>
      </c>
      <c r="I194" s="84">
        <v>12000</v>
      </c>
      <c r="J194" s="81" t="s">
        <v>31</v>
      </c>
      <c r="K194" s="81" t="s">
        <v>55</v>
      </c>
      <c r="L194" s="88">
        <v>349200</v>
      </c>
      <c r="M194" s="77" t="s">
        <v>141</v>
      </c>
      <c r="N194" s="77" t="str">
        <f t="shared" si="15"/>
        <v>04.2023</v>
      </c>
      <c r="O194" s="77" t="str">
        <f>"09.2023"</f>
        <v>09.2023</v>
      </c>
      <c r="P194" s="84" t="s">
        <v>147</v>
      </c>
      <c r="Q194" s="84" t="s">
        <v>59</v>
      </c>
      <c r="R194" s="77" t="s">
        <v>32</v>
      </c>
      <c r="S194" s="84" t="s">
        <v>59</v>
      </c>
      <c r="T194" s="90" t="s">
        <v>33</v>
      </c>
      <c r="U194" s="90" t="s">
        <v>33</v>
      </c>
      <c r="V194" s="75" t="s">
        <v>79</v>
      </c>
      <c r="W194" s="15"/>
      <c r="X194" s="15"/>
      <c r="Y194" s="15"/>
      <c r="Z194" s="15"/>
    </row>
    <row r="195" spans="1:26" ht="45" x14ac:dyDescent="0.2">
      <c r="A195" s="77">
        <v>168</v>
      </c>
      <c r="B195" s="84" t="s">
        <v>729</v>
      </c>
      <c r="C195" s="84" t="s">
        <v>730</v>
      </c>
      <c r="D195" s="84" t="s">
        <v>131</v>
      </c>
      <c r="E195" s="84" t="s">
        <v>731</v>
      </c>
      <c r="F195" s="81" t="s">
        <v>92</v>
      </c>
      <c r="G195" s="90" t="s">
        <v>171</v>
      </c>
      <c r="H195" s="84" t="s">
        <v>172</v>
      </c>
      <c r="I195" s="84" t="s">
        <v>732</v>
      </c>
      <c r="J195" s="81" t="s">
        <v>31</v>
      </c>
      <c r="K195" s="81" t="s">
        <v>55</v>
      </c>
      <c r="L195" s="88">
        <v>806866.66</v>
      </c>
      <c r="M195" s="77" t="s">
        <v>141</v>
      </c>
      <c r="N195" s="77" t="str">
        <f t="shared" si="15"/>
        <v>04.2023</v>
      </c>
      <c r="O195" s="77" t="str">
        <f>"07.2023"</f>
        <v>07.2023</v>
      </c>
      <c r="P195" s="84" t="s">
        <v>147</v>
      </c>
      <c r="Q195" s="84" t="s">
        <v>59</v>
      </c>
      <c r="R195" s="77" t="s">
        <v>32</v>
      </c>
      <c r="S195" s="84" t="s">
        <v>59</v>
      </c>
      <c r="T195" s="90" t="s">
        <v>33</v>
      </c>
      <c r="U195" s="90" t="s">
        <v>33</v>
      </c>
      <c r="V195" s="75" t="s">
        <v>79</v>
      </c>
      <c r="W195" s="15"/>
      <c r="X195" s="15"/>
      <c r="Y195" s="15"/>
      <c r="Z195" s="15"/>
    </row>
    <row r="196" spans="1:26" ht="45" x14ac:dyDescent="0.2">
      <c r="A196" s="84">
        <v>169</v>
      </c>
      <c r="B196" s="84" t="s">
        <v>704</v>
      </c>
      <c r="C196" s="84" t="s">
        <v>733</v>
      </c>
      <c r="D196" s="84" t="s">
        <v>131</v>
      </c>
      <c r="E196" s="84" t="s">
        <v>734</v>
      </c>
      <c r="F196" s="81" t="s">
        <v>92</v>
      </c>
      <c r="G196" s="90" t="s">
        <v>171</v>
      </c>
      <c r="H196" s="84" t="s">
        <v>172</v>
      </c>
      <c r="I196" s="84" t="s">
        <v>735</v>
      </c>
      <c r="J196" s="81" t="s">
        <v>31</v>
      </c>
      <c r="K196" s="81" t="s">
        <v>55</v>
      </c>
      <c r="L196" s="88">
        <v>803191.5</v>
      </c>
      <c r="M196" s="77" t="s">
        <v>141</v>
      </c>
      <c r="N196" s="77" t="str">
        <f t="shared" si="15"/>
        <v>04.2023</v>
      </c>
      <c r="O196" s="77" t="str">
        <f>"10.2023"</f>
        <v>10.2023</v>
      </c>
      <c r="P196" s="84" t="s">
        <v>147</v>
      </c>
      <c r="Q196" s="84" t="s">
        <v>59</v>
      </c>
      <c r="R196" s="77" t="s">
        <v>32</v>
      </c>
      <c r="S196" s="84" t="s">
        <v>59</v>
      </c>
      <c r="T196" s="90" t="s">
        <v>33</v>
      </c>
      <c r="U196" s="90" t="s">
        <v>33</v>
      </c>
      <c r="V196" s="75" t="s">
        <v>79</v>
      </c>
      <c r="W196" s="15"/>
      <c r="X196" s="15"/>
      <c r="Y196" s="15"/>
      <c r="Z196" s="15"/>
    </row>
    <row r="197" spans="1:26" ht="45" x14ac:dyDescent="0.2">
      <c r="A197" s="77">
        <v>170</v>
      </c>
      <c r="B197" s="84" t="s">
        <v>736</v>
      </c>
      <c r="C197" s="84" t="s">
        <v>737</v>
      </c>
      <c r="D197" s="84" t="s">
        <v>131</v>
      </c>
      <c r="E197" s="84" t="s">
        <v>817</v>
      </c>
      <c r="F197" s="81" t="s">
        <v>92</v>
      </c>
      <c r="G197" s="90" t="s">
        <v>738</v>
      </c>
      <c r="H197" s="84" t="s">
        <v>739</v>
      </c>
      <c r="I197" s="84" t="s">
        <v>740</v>
      </c>
      <c r="J197" s="81" t="s">
        <v>31</v>
      </c>
      <c r="K197" s="81" t="s">
        <v>55</v>
      </c>
      <c r="L197" s="88">
        <v>1419960</v>
      </c>
      <c r="M197" s="77" t="s">
        <v>141</v>
      </c>
      <c r="N197" s="77" t="str">
        <f t="shared" si="15"/>
        <v>04.2023</v>
      </c>
      <c r="O197" s="77" t="str">
        <f>"09.2023"</f>
        <v>09.2023</v>
      </c>
      <c r="P197" s="84" t="s">
        <v>147</v>
      </c>
      <c r="Q197" s="84" t="s">
        <v>59</v>
      </c>
      <c r="R197" s="77" t="s">
        <v>32</v>
      </c>
      <c r="S197" s="84" t="s">
        <v>59</v>
      </c>
      <c r="T197" s="90" t="s">
        <v>33</v>
      </c>
      <c r="U197" s="90" t="s">
        <v>33</v>
      </c>
      <c r="V197" s="75" t="s">
        <v>79</v>
      </c>
      <c r="W197" s="15"/>
      <c r="X197" s="15"/>
      <c r="Y197" s="15"/>
      <c r="Z197" s="15"/>
    </row>
    <row r="198" spans="1:26" ht="156" customHeight="1" x14ac:dyDescent="0.2">
      <c r="A198" s="84">
        <v>171</v>
      </c>
      <c r="B198" s="84" t="s">
        <v>741</v>
      </c>
      <c r="C198" s="84" t="s">
        <v>755</v>
      </c>
      <c r="D198" s="84" t="s">
        <v>132</v>
      </c>
      <c r="E198" s="84" t="s">
        <v>742</v>
      </c>
      <c r="F198" s="87" t="s">
        <v>92</v>
      </c>
      <c r="G198" s="90" t="s">
        <v>743</v>
      </c>
      <c r="H198" s="84" t="s">
        <v>744</v>
      </c>
      <c r="I198" s="84" t="s">
        <v>745</v>
      </c>
      <c r="J198" s="87" t="s">
        <v>31</v>
      </c>
      <c r="K198" s="87" t="s">
        <v>55</v>
      </c>
      <c r="L198" s="88">
        <v>967134.42</v>
      </c>
      <c r="M198" s="84" t="s">
        <v>141</v>
      </c>
      <c r="N198" s="84" t="str">
        <f t="shared" si="15"/>
        <v>04.2023</v>
      </c>
      <c r="O198" s="84" t="str">
        <f>"10.2023"</f>
        <v>10.2023</v>
      </c>
      <c r="P198" s="84" t="s">
        <v>147</v>
      </c>
      <c r="Q198" s="84" t="s">
        <v>59</v>
      </c>
      <c r="R198" s="84" t="s">
        <v>32</v>
      </c>
      <c r="S198" s="84" t="s">
        <v>59</v>
      </c>
      <c r="T198" s="90" t="s">
        <v>33</v>
      </c>
      <c r="U198" s="90" t="s">
        <v>33</v>
      </c>
      <c r="V198" s="75" t="s">
        <v>79</v>
      </c>
      <c r="W198" s="15"/>
      <c r="X198" s="15"/>
      <c r="Y198" s="15"/>
      <c r="Z198" s="15"/>
    </row>
    <row r="199" spans="1:26" ht="71.25" customHeight="1" x14ac:dyDescent="0.2">
      <c r="A199" s="77">
        <v>172</v>
      </c>
      <c r="B199" s="84" t="s">
        <v>479</v>
      </c>
      <c r="C199" s="84" t="s">
        <v>480</v>
      </c>
      <c r="D199" s="84" t="s">
        <v>132</v>
      </c>
      <c r="E199" s="84" t="s">
        <v>210</v>
      </c>
      <c r="F199" s="87" t="s">
        <v>174</v>
      </c>
      <c r="G199" s="90" t="s">
        <v>481</v>
      </c>
      <c r="H199" s="84" t="s">
        <v>482</v>
      </c>
      <c r="I199" s="84" t="s">
        <v>756</v>
      </c>
      <c r="J199" s="87" t="s">
        <v>31</v>
      </c>
      <c r="K199" s="87" t="s">
        <v>55</v>
      </c>
      <c r="L199" s="88" t="s">
        <v>757</v>
      </c>
      <c r="M199" s="84" t="s">
        <v>141</v>
      </c>
      <c r="N199" s="84" t="str">
        <f t="shared" si="15"/>
        <v>04.2023</v>
      </c>
      <c r="O199" s="84" t="str">
        <f t="shared" ref="O199:O205" si="18">"01.2024"</f>
        <v>01.2024</v>
      </c>
      <c r="P199" s="84" t="s">
        <v>56</v>
      </c>
      <c r="Q199" s="84" t="s">
        <v>76</v>
      </c>
      <c r="R199" s="84" t="s">
        <v>32</v>
      </c>
      <c r="S199" s="84" t="s">
        <v>76</v>
      </c>
      <c r="T199" s="90" t="s">
        <v>59</v>
      </c>
      <c r="U199" s="90" t="s">
        <v>33</v>
      </c>
      <c r="V199" s="75" t="s">
        <v>79</v>
      </c>
      <c r="W199" s="15"/>
      <c r="X199" s="15"/>
      <c r="Y199" s="15"/>
      <c r="Z199" s="15"/>
    </row>
    <row r="200" spans="1:26" ht="72" customHeight="1" x14ac:dyDescent="0.2">
      <c r="A200" s="84">
        <v>173</v>
      </c>
      <c r="B200" s="84" t="s">
        <v>479</v>
      </c>
      <c r="C200" s="84" t="s">
        <v>480</v>
      </c>
      <c r="D200" s="84" t="s">
        <v>132</v>
      </c>
      <c r="E200" s="84" t="s">
        <v>770</v>
      </c>
      <c r="F200" s="87" t="s">
        <v>174</v>
      </c>
      <c r="G200" s="90" t="s">
        <v>481</v>
      </c>
      <c r="H200" s="84" t="s">
        <v>482</v>
      </c>
      <c r="I200" s="84" t="s">
        <v>758</v>
      </c>
      <c r="J200" s="87" t="s">
        <v>31</v>
      </c>
      <c r="K200" s="87" t="s">
        <v>55</v>
      </c>
      <c r="L200" s="88" t="s">
        <v>759</v>
      </c>
      <c r="M200" s="84" t="s">
        <v>141</v>
      </c>
      <c r="N200" s="84" t="str">
        <f t="shared" si="15"/>
        <v>04.2023</v>
      </c>
      <c r="O200" s="84" t="str">
        <f t="shared" si="18"/>
        <v>01.2024</v>
      </c>
      <c r="P200" s="84" t="s">
        <v>56</v>
      </c>
      <c r="Q200" s="84" t="s">
        <v>76</v>
      </c>
      <c r="R200" s="84" t="s">
        <v>32</v>
      </c>
      <c r="S200" s="84" t="s">
        <v>76</v>
      </c>
      <c r="T200" s="90" t="s">
        <v>59</v>
      </c>
      <c r="U200" s="90" t="s">
        <v>33</v>
      </c>
      <c r="V200" s="75" t="s">
        <v>79</v>
      </c>
      <c r="W200" s="15"/>
      <c r="X200" s="15"/>
      <c r="Y200" s="15"/>
      <c r="Z200" s="15"/>
    </row>
    <row r="201" spans="1:26" ht="69" customHeight="1" x14ac:dyDescent="0.2">
      <c r="A201" s="77">
        <v>174</v>
      </c>
      <c r="B201" s="84" t="s">
        <v>330</v>
      </c>
      <c r="C201" s="84" t="s">
        <v>208</v>
      </c>
      <c r="D201" s="84" t="s">
        <v>132</v>
      </c>
      <c r="E201" s="84" t="s">
        <v>209</v>
      </c>
      <c r="F201" s="87" t="s">
        <v>174</v>
      </c>
      <c r="G201" s="90" t="s">
        <v>161</v>
      </c>
      <c r="H201" s="84" t="s">
        <v>75</v>
      </c>
      <c r="I201" s="84">
        <v>10513</v>
      </c>
      <c r="J201" s="87" t="s">
        <v>31</v>
      </c>
      <c r="K201" s="87" t="s">
        <v>55</v>
      </c>
      <c r="L201" s="88" t="s">
        <v>760</v>
      </c>
      <c r="M201" s="84" t="s">
        <v>141</v>
      </c>
      <c r="N201" s="84" t="str">
        <f t="shared" si="15"/>
        <v>04.2023</v>
      </c>
      <c r="O201" s="84" t="str">
        <f t="shared" si="18"/>
        <v>01.2024</v>
      </c>
      <c r="P201" s="84" t="s">
        <v>56</v>
      </c>
      <c r="Q201" s="84" t="s">
        <v>76</v>
      </c>
      <c r="R201" s="84" t="s">
        <v>32</v>
      </c>
      <c r="S201" s="84" t="s">
        <v>76</v>
      </c>
      <c r="T201" s="90" t="s">
        <v>59</v>
      </c>
      <c r="U201" s="90" t="s">
        <v>33</v>
      </c>
      <c r="V201" s="75" t="s">
        <v>79</v>
      </c>
      <c r="W201" s="15"/>
      <c r="X201" s="15"/>
      <c r="Y201" s="15"/>
      <c r="Z201" s="15"/>
    </row>
    <row r="202" spans="1:26" ht="66.75" customHeight="1" x14ac:dyDescent="0.2">
      <c r="A202" s="84">
        <v>175</v>
      </c>
      <c r="B202" s="84" t="s">
        <v>228</v>
      </c>
      <c r="C202" s="84" t="s">
        <v>229</v>
      </c>
      <c r="D202" s="84" t="s">
        <v>132</v>
      </c>
      <c r="E202" s="84" t="s">
        <v>761</v>
      </c>
      <c r="F202" s="87" t="s">
        <v>174</v>
      </c>
      <c r="G202" s="90" t="s">
        <v>161</v>
      </c>
      <c r="H202" s="84" t="s">
        <v>75</v>
      </c>
      <c r="I202" s="84">
        <v>52.35</v>
      </c>
      <c r="J202" s="87" t="s">
        <v>31</v>
      </c>
      <c r="K202" s="87" t="s">
        <v>55</v>
      </c>
      <c r="L202" s="88" t="s">
        <v>762</v>
      </c>
      <c r="M202" s="84" t="s">
        <v>141</v>
      </c>
      <c r="N202" s="84" t="str">
        <f t="shared" si="15"/>
        <v>04.2023</v>
      </c>
      <c r="O202" s="84" t="str">
        <f t="shared" si="18"/>
        <v>01.2024</v>
      </c>
      <c r="P202" s="84" t="s">
        <v>56</v>
      </c>
      <c r="Q202" s="84" t="s">
        <v>76</v>
      </c>
      <c r="R202" s="84" t="s">
        <v>32</v>
      </c>
      <c r="S202" s="84" t="s">
        <v>76</v>
      </c>
      <c r="T202" s="90" t="s">
        <v>59</v>
      </c>
      <c r="U202" s="90" t="s">
        <v>33</v>
      </c>
      <c r="V202" s="75" t="s">
        <v>79</v>
      </c>
      <c r="W202" s="15"/>
      <c r="X202" s="15"/>
      <c r="Y202" s="15"/>
      <c r="Z202" s="15"/>
    </row>
    <row r="203" spans="1:26" ht="67.5" x14ac:dyDescent="0.2">
      <c r="A203" s="77">
        <v>176</v>
      </c>
      <c r="B203" s="84" t="s">
        <v>228</v>
      </c>
      <c r="C203" s="84" t="s">
        <v>229</v>
      </c>
      <c r="D203" s="84" t="s">
        <v>132</v>
      </c>
      <c r="E203" s="84" t="s">
        <v>763</v>
      </c>
      <c r="F203" s="87" t="s">
        <v>174</v>
      </c>
      <c r="G203" s="90" t="s">
        <v>161</v>
      </c>
      <c r="H203" s="84" t="s">
        <v>75</v>
      </c>
      <c r="I203" s="84">
        <v>115.6</v>
      </c>
      <c r="J203" s="87" t="s">
        <v>31</v>
      </c>
      <c r="K203" s="87" t="s">
        <v>55</v>
      </c>
      <c r="L203" s="88" t="s">
        <v>764</v>
      </c>
      <c r="M203" s="84" t="s">
        <v>141</v>
      </c>
      <c r="N203" s="84" t="str">
        <f t="shared" si="15"/>
        <v>04.2023</v>
      </c>
      <c r="O203" s="84" t="str">
        <f t="shared" si="18"/>
        <v>01.2024</v>
      </c>
      <c r="P203" s="84" t="s">
        <v>56</v>
      </c>
      <c r="Q203" s="84" t="s">
        <v>76</v>
      </c>
      <c r="R203" s="84" t="s">
        <v>32</v>
      </c>
      <c r="S203" s="84" t="s">
        <v>76</v>
      </c>
      <c r="T203" s="90" t="s">
        <v>59</v>
      </c>
      <c r="U203" s="90" t="s">
        <v>33</v>
      </c>
      <c r="V203" s="75" t="s">
        <v>79</v>
      </c>
      <c r="W203" s="15"/>
      <c r="X203" s="15"/>
      <c r="Y203" s="15"/>
      <c r="Z203" s="15"/>
    </row>
    <row r="204" spans="1:26" ht="67.5" x14ac:dyDescent="0.2">
      <c r="A204" s="84">
        <v>177</v>
      </c>
      <c r="B204" s="84" t="s">
        <v>228</v>
      </c>
      <c r="C204" s="84" t="s">
        <v>229</v>
      </c>
      <c r="D204" s="84" t="s">
        <v>132</v>
      </c>
      <c r="E204" s="84" t="s">
        <v>765</v>
      </c>
      <c r="F204" s="87" t="s">
        <v>174</v>
      </c>
      <c r="G204" s="90" t="s">
        <v>161</v>
      </c>
      <c r="H204" s="84" t="s">
        <v>75</v>
      </c>
      <c r="I204" s="84">
        <v>13.2</v>
      </c>
      <c r="J204" s="87" t="s">
        <v>31</v>
      </c>
      <c r="K204" s="87" t="s">
        <v>55</v>
      </c>
      <c r="L204" s="88" t="s">
        <v>766</v>
      </c>
      <c r="M204" s="84" t="s">
        <v>141</v>
      </c>
      <c r="N204" s="84" t="str">
        <f t="shared" si="15"/>
        <v>04.2023</v>
      </c>
      <c r="O204" s="84" t="str">
        <f t="shared" si="18"/>
        <v>01.2024</v>
      </c>
      <c r="P204" s="84" t="s">
        <v>56</v>
      </c>
      <c r="Q204" s="84" t="s">
        <v>76</v>
      </c>
      <c r="R204" s="84" t="s">
        <v>32</v>
      </c>
      <c r="S204" s="84" t="s">
        <v>76</v>
      </c>
      <c r="T204" s="90" t="s">
        <v>59</v>
      </c>
      <c r="U204" s="90" t="s">
        <v>33</v>
      </c>
      <c r="V204" s="75" t="s">
        <v>79</v>
      </c>
      <c r="W204" s="15"/>
      <c r="X204" s="15"/>
      <c r="Y204" s="15"/>
      <c r="Z204" s="15"/>
    </row>
    <row r="205" spans="1:26" ht="67.5" x14ac:dyDescent="0.2">
      <c r="A205" s="77">
        <v>178</v>
      </c>
      <c r="B205" s="84" t="s">
        <v>479</v>
      </c>
      <c r="C205" s="84" t="s">
        <v>480</v>
      </c>
      <c r="D205" s="84" t="s">
        <v>132</v>
      </c>
      <c r="E205" s="84" t="s">
        <v>214</v>
      </c>
      <c r="F205" s="87" t="s">
        <v>174</v>
      </c>
      <c r="G205" s="90" t="s">
        <v>481</v>
      </c>
      <c r="H205" s="84" t="s">
        <v>482</v>
      </c>
      <c r="I205" s="84" t="s">
        <v>767</v>
      </c>
      <c r="J205" s="87" t="s">
        <v>31</v>
      </c>
      <c r="K205" s="87" t="s">
        <v>55</v>
      </c>
      <c r="L205" s="88" t="s">
        <v>769</v>
      </c>
      <c r="M205" s="84" t="s">
        <v>141</v>
      </c>
      <c r="N205" s="84" t="str">
        <f t="shared" si="15"/>
        <v>04.2023</v>
      </c>
      <c r="O205" s="84" t="str">
        <f t="shared" si="18"/>
        <v>01.2024</v>
      </c>
      <c r="P205" s="84" t="s">
        <v>56</v>
      </c>
      <c r="Q205" s="84" t="s">
        <v>76</v>
      </c>
      <c r="R205" s="84" t="s">
        <v>32</v>
      </c>
      <c r="S205" s="84" t="s">
        <v>76</v>
      </c>
      <c r="T205" s="90" t="s">
        <v>59</v>
      </c>
      <c r="U205" s="90" t="s">
        <v>33</v>
      </c>
      <c r="V205" s="75" t="s">
        <v>79</v>
      </c>
      <c r="W205" s="15"/>
      <c r="X205" s="15"/>
      <c r="Y205" s="15"/>
      <c r="Z205" s="15"/>
    </row>
    <row r="206" spans="1:26" ht="67.5" x14ac:dyDescent="0.2">
      <c r="A206" s="84">
        <v>179</v>
      </c>
      <c r="B206" s="84" t="s">
        <v>531</v>
      </c>
      <c r="C206" s="84" t="s">
        <v>532</v>
      </c>
      <c r="D206" s="84" t="s">
        <v>134</v>
      </c>
      <c r="E206" s="84" t="s">
        <v>533</v>
      </c>
      <c r="F206" s="87" t="s">
        <v>92</v>
      </c>
      <c r="G206" s="84">
        <v>876</v>
      </c>
      <c r="H206" s="84" t="s">
        <v>534</v>
      </c>
      <c r="I206" s="84">
        <v>1</v>
      </c>
      <c r="J206" s="87" t="s">
        <v>31</v>
      </c>
      <c r="K206" s="87" t="s">
        <v>55</v>
      </c>
      <c r="L206" s="88" t="s">
        <v>768</v>
      </c>
      <c r="M206" s="84" t="s">
        <v>141</v>
      </c>
      <c r="N206" s="84" t="str">
        <f t="shared" si="15"/>
        <v>04.2023</v>
      </c>
      <c r="O206" s="84" t="str">
        <f>"02.2024"</f>
        <v>02.2024</v>
      </c>
      <c r="P206" s="84" t="s">
        <v>147</v>
      </c>
      <c r="Q206" s="84" t="s">
        <v>59</v>
      </c>
      <c r="R206" s="84" t="s">
        <v>32</v>
      </c>
      <c r="S206" s="84" t="s">
        <v>59</v>
      </c>
      <c r="T206" s="84">
        <v>0</v>
      </c>
      <c r="U206" s="90" t="s">
        <v>33</v>
      </c>
      <c r="V206" s="75" t="s">
        <v>79</v>
      </c>
      <c r="W206" s="15"/>
      <c r="X206" s="15"/>
      <c r="Y206" s="15"/>
      <c r="Z206" s="15"/>
    </row>
    <row r="207" spans="1:26" ht="45" x14ac:dyDescent="0.2">
      <c r="A207" s="84">
        <v>180</v>
      </c>
      <c r="B207" s="84" t="str">
        <f>"26.20"</f>
        <v>26.20</v>
      </c>
      <c r="C207" s="84" t="s">
        <v>705</v>
      </c>
      <c r="D207" s="84" t="s">
        <v>131</v>
      </c>
      <c r="E207" s="84" t="s">
        <v>771</v>
      </c>
      <c r="F207" s="87" t="s">
        <v>92</v>
      </c>
      <c r="G207" s="90" t="s">
        <v>706</v>
      </c>
      <c r="H207" s="84" t="s">
        <v>417</v>
      </c>
      <c r="I207" s="84">
        <v>50</v>
      </c>
      <c r="J207" s="87" t="s">
        <v>31</v>
      </c>
      <c r="K207" s="87" t="s">
        <v>55</v>
      </c>
      <c r="L207" s="88">
        <v>1675000</v>
      </c>
      <c r="M207" s="84" t="s">
        <v>141</v>
      </c>
      <c r="N207" s="84" t="str">
        <f t="shared" si="15"/>
        <v>04.2023</v>
      </c>
      <c r="O207" s="84" t="str">
        <f>"10.2023"</f>
        <v>10.2023</v>
      </c>
      <c r="P207" s="84" t="s">
        <v>147</v>
      </c>
      <c r="Q207" s="84" t="s">
        <v>59</v>
      </c>
      <c r="R207" s="84" t="s">
        <v>32</v>
      </c>
      <c r="S207" s="84" t="s">
        <v>59</v>
      </c>
      <c r="T207" s="90" t="s">
        <v>33</v>
      </c>
      <c r="U207" s="90" t="s">
        <v>33</v>
      </c>
      <c r="V207" s="75" t="s">
        <v>79</v>
      </c>
      <c r="W207" s="15"/>
      <c r="X207" s="15"/>
      <c r="Y207" s="15"/>
      <c r="Z207" s="15"/>
    </row>
    <row r="208" spans="1:26" ht="56.25" x14ac:dyDescent="0.2">
      <c r="A208" s="84">
        <v>181</v>
      </c>
      <c r="B208" s="84" t="s">
        <v>774</v>
      </c>
      <c r="C208" s="84" t="s">
        <v>775</v>
      </c>
      <c r="D208" s="84" t="s">
        <v>132</v>
      </c>
      <c r="E208" s="84" t="s">
        <v>773</v>
      </c>
      <c r="F208" s="87" t="s">
        <v>92</v>
      </c>
      <c r="G208" s="90" t="s">
        <v>583</v>
      </c>
      <c r="H208" s="84" t="s">
        <v>584</v>
      </c>
      <c r="I208" s="84" t="s">
        <v>619</v>
      </c>
      <c r="J208" s="87" t="s">
        <v>31</v>
      </c>
      <c r="K208" s="87" t="s">
        <v>55</v>
      </c>
      <c r="L208" s="88">
        <v>524320</v>
      </c>
      <c r="M208" s="84" t="s">
        <v>141</v>
      </c>
      <c r="N208" s="84" t="str">
        <f t="shared" si="15"/>
        <v>04.2023</v>
      </c>
      <c r="O208" s="84" t="str">
        <f>"12.2023"</f>
        <v>12.2023</v>
      </c>
      <c r="P208" s="84" t="s">
        <v>62</v>
      </c>
      <c r="Q208" s="84" t="s">
        <v>59</v>
      </c>
      <c r="R208" s="84" t="s">
        <v>32</v>
      </c>
      <c r="S208" s="84" t="s">
        <v>76</v>
      </c>
      <c r="T208" s="90" t="s">
        <v>33</v>
      </c>
      <c r="U208" s="90" t="s">
        <v>33</v>
      </c>
      <c r="V208" s="75" t="s">
        <v>79</v>
      </c>
      <c r="W208" s="15"/>
      <c r="X208" s="15"/>
      <c r="Y208" s="15"/>
      <c r="Z208" s="15"/>
    </row>
    <row r="209" spans="1:26" ht="45" x14ac:dyDescent="0.2">
      <c r="A209" s="84">
        <v>182</v>
      </c>
      <c r="B209" s="84" t="s">
        <v>531</v>
      </c>
      <c r="C209" s="84" t="s">
        <v>772</v>
      </c>
      <c r="D209" s="84" t="s">
        <v>132</v>
      </c>
      <c r="E209" s="84" t="s">
        <v>776</v>
      </c>
      <c r="F209" s="87" t="s">
        <v>92</v>
      </c>
      <c r="G209" s="90" t="s">
        <v>706</v>
      </c>
      <c r="H209" s="84" t="s">
        <v>417</v>
      </c>
      <c r="I209" s="84">
        <v>923</v>
      </c>
      <c r="J209" s="87" t="s">
        <v>31</v>
      </c>
      <c r="K209" s="87" t="s">
        <v>55</v>
      </c>
      <c r="L209" s="88">
        <v>1436806.41</v>
      </c>
      <c r="M209" s="84" t="s">
        <v>141</v>
      </c>
      <c r="N209" s="84" t="str">
        <f t="shared" si="15"/>
        <v>04.2023</v>
      </c>
      <c r="O209" s="84" t="str">
        <f>"12.2023"</f>
        <v>12.2023</v>
      </c>
      <c r="P209" s="84" t="s">
        <v>62</v>
      </c>
      <c r="Q209" s="84" t="s">
        <v>59</v>
      </c>
      <c r="R209" s="84" t="s">
        <v>32</v>
      </c>
      <c r="S209" s="84" t="s">
        <v>76</v>
      </c>
      <c r="T209" s="90" t="s">
        <v>33</v>
      </c>
      <c r="U209" s="90" t="s">
        <v>33</v>
      </c>
      <c r="V209" s="75" t="s">
        <v>79</v>
      </c>
      <c r="W209" s="15"/>
      <c r="X209" s="15"/>
      <c r="Y209" s="15"/>
      <c r="Z209" s="15"/>
    </row>
    <row r="210" spans="1:26" ht="67.5" x14ac:dyDescent="0.2">
      <c r="A210" s="84">
        <v>183</v>
      </c>
      <c r="B210" s="84" t="s">
        <v>228</v>
      </c>
      <c r="C210" s="84" t="s">
        <v>229</v>
      </c>
      <c r="D210" s="84" t="s">
        <v>132</v>
      </c>
      <c r="E210" s="84" t="s">
        <v>777</v>
      </c>
      <c r="F210" s="87" t="s">
        <v>174</v>
      </c>
      <c r="G210" s="90" t="s">
        <v>161</v>
      </c>
      <c r="H210" s="84" t="s">
        <v>75</v>
      </c>
      <c r="I210" s="84">
        <v>239.31399999999999</v>
      </c>
      <c r="J210" s="87" t="s">
        <v>31</v>
      </c>
      <c r="K210" s="87" t="s">
        <v>55</v>
      </c>
      <c r="L210" s="88" t="s">
        <v>778</v>
      </c>
      <c r="M210" s="84" t="s">
        <v>141</v>
      </c>
      <c r="N210" s="84" t="str">
        <f t="shared" si="15"/>
        <v>04.2023</v>
      </c>
      <c r="O210" s="84" t="str">
        <f>"01.2024"</f>
        <v>01.2024</v>
      </c>
      <c r="P210" s="84" t="s">
        <v>56</v>
      </c>
      <c r="Q210" s="84" t="s">
        <v>76</v>
      </c>
      <c r="R210" s="84" t="s">
        <v>32</v>
      </c>
      <c r="S210" s="84" t="s">
        <v>76</v>
      </c>
      <c r="T210" s="90" t="s">
        <v>59</v>
      </c>
      <c r="U210" s="90" t="s">
        <v>33</v>
      </c>
      <c r="V210" s="75" t="s">
        <v>79</v>
      </c>
      <c r="W210" s="15"/>
      <c r="X210" s="15"/>
      <c r="Y210" s="15"/>
      <c r="Z210" s="15"/>
    </row>
    <row r="211" spans="1:26" ht="33.75" x14ac:dyDescent="0.2">
      <c r="A211" s="84">
        <v>184</v>
      </c>
      <c r="B211" s="84" t="s">
        <v>228</v>
      </c>
      <c r="C211" s="84" t="s">
        <v>229</v>
      </c>
      <c r="D211" s="84" t="s">
        <v>132</v>
      </c>
      <c r="E211" s="84" t="s">
        <v>779</v>
      </c>
      <c r="F211" s="87" t="s">
        <v>174</v>
      </c>
      <c r="G211" s="90" t="s">
        <v>161</v>
      </c>
      <c r="H211" s="84" t="s">
        <v>75</v>
      </c>
      <c r="I211" s="84">
        <v>670</v>
      </c>
      <c r="J211" s="87" t="s">
        <v>31</v>
      </c>
      <c r="K211" s="87" t="s">
        <v>55</v>
      </c>
      <c r="L211" s="88">
        <v>359120</v>
      </c>
      <c r="M211" s="84" t="s">
        <v>141</v>
      </c>
      <c r="N211" s="84" t="str">
        <f t="shared" si="15"/>
        <v>04.2023</v>
      </c>
      <c r="O211" s="84" t="str">
        <f>"12.2023"</f>
        <v>12.2023</v>
      </c>
      <c r="P211" s="84" t="s">
        <v>56</v>
      </c>
      <c r="Q211" s="84" t="s">
        <v>76</v>
      </c>
      <c r="R211" s="84" t="s">
        <v>32</v>
      </c>
      <c r="S211" s="84" t="s">
        <v>76</v>
      </c>
      <c r="T211" s="90" t="s">
        <v>59</v>
      </c>
      <c r="U211" s="90" t="s">
        <v>33</v>
      </c>
      <c r="V211" s="75" t="s">
        <v>79</v>
      </c>
      <c r="W211" s="15"/>
      <c r="X211" s="15"/>
      <c r="Y211" s="15"/>
      <c r="Z211" s="15"/>
    </row>
    <row r="212" spans="1:26" ht="33.75" x14ac:dyDescent="0.2">
      <c r="A212" s="84">
        <v>185</v>
      </c>
      <c r="B212" s="84" t="s">
        <v>228</v>
      </c>
      <c r="C212" s="84" t="s">
        <v>229</v>
      </c>
      <c r="D212" s="84" t="s">
        <v>132</v>
      </c>
      <c r="E212" s="84" t="s">
        <v>780</v>
      </c>
      <c r="F212" s="87" t="s">
        <v>174</v>
      </c>
      <c r="G212" s="90" t="s">
        <v>161</v>
      </c>
      <c r="H212" s="84" t="s">
        <v>75</v>
      </c>
      <c r="I212" s="84">
        <v>932</v>
      </c>
      <c r="J212" s="87" t="s">
        <v>31</v>
      </c>
      <c r="K212" s="87" t="s">
        <v>55</v>
      </c>
      <c r="L212" s="88">
        <v>499552</v>
      </c>
      <c r="M212" s="84" t="s">
        <v>141</v>
      </c>
      <c r="N212" s="84" t="str">
        <f t="shared" si="15"/>
        <v>04.2023</v>
      </c>
      <c r="O212" s="84" t="str">
        <f>"12.2023"</f>
        <v>12.2023</v>
      </c>
      <c r="P212" s="84" t="s">
        <v>56</v>
      </c>
      <c r="Q212" s="84" t="s">
        <v>76</v>
      </c>
      <c r="R212" s="84" t="s">
        <v>32</v>
      </c>
      <c r="S212" s="84" t="s">
        <v>76</v>
      </c>
      <c r="T212" s="90" t="s">
        <v>59</v>
      </c>
      <c r="U212" s="90" t="s">
        <v>33</v>
      </c>
      <c r="V212" s="75" t="s">
        <v>79</v>
      </c>
      <c r="W212" s="15"/>
      <c r="X212" s="15"/>
      <c r="Y212" s="15"/>
      <c r="Z212" s="15"/>
    </row>
    <row r="213" spans="1:26" ht="45" x14ac:dyDescent="0.2">
      <c r="A213" s="84">
        <v>186</v>
      </c>
      <c r="B213" s="84" t="s">
        <v>741</v>
      </c>
      <c r="C213" s="84" t="s">
        <v>784</v>
      </c>
      <c r="D213" s="84" t="s">
        <v>132</v>
      </c>
      <c r="E213" s="84" t="s">
        <v>783</v>
      </c>
      <c r="F213" s="87" t="s">
        <v>92</v>
      </c>
      <c r="G213" s="90" t="s">
        <v>158</v>
      </c>
      <c r="H213" s="84" t="s">
        <v>782</v>
      </c>
      <c r="I213" s="84" t="s">
        <v>781</v>
      </c>
      <c r="J213" s="87" t="s">
        <v>31</v>
      </c>
      <c r="K213" s="87" t="s">
        <v>55</v>
      </c>
      <c r="L213" s="88">
        <v>2389966.5699999998</v>
      </c>
      <c r="M213" s="84" t="s">
        <v>141</v>
      </c>
      <c r="N213" s="84" t="str">
        <f t="shared" si="15"/>
        <v>04.2023</v>
      </c>
      <c r="O213" s="84" t="str">
        <f>"10.2023"</f>
        <v>10.2023</v>
      </c>
      <c r="P213" s="84" t="s">
        <v>147</v>
      </c>
      <c r="Q213" s="84" t="s">
        <v>59</v>
      </c>
      <c r="R213" s="84" t="s">
        <v>32</v>
      </c>
      <c r="S213" s="84" t="s">
        <v>59</v>
      </c>
      <c r="T213" s="90" t="s">
        <v>33</v>
      </c>
      <c r="U213" s="90" t="s">
        <v>33</v>
      </c>
      <c r="V213" s="75" t="s">
        <v>79</v>
      </c>
      <c r="W213" s="15"/>
      <c r="X213" s="15"/>
      <c r="Y213" s="15"/>
      <c r="Z213" s="15"/>
    </row>
    <row r="214" spans="1:26" ht="56.25" x14ac:dyDescent="0.2">
      <c r="A214" s="84">
        <v>187</v>
      </c>
      <c r="B214" s="84" t="s">
        <v>652</v>
      </c>
      <c r="C214" s="84" t="s">
        <v>785</v>
      </c>
      <c r="D214" s="84" t="s">
        <v>131</v>
      </c>
      <c r="E214" s="84" t="s">
        <v>786</v>
      </c>
      <c r="F214" s="87" t="s">
        <v>92</v>
      </c>
      <c r="G214" s="90" t="s">
        <v>706</v>
      </c>
      <c r="H214" s="84" t="s">
        <v>246</v>
      </c>
      <c r="I214" s="84" t="s">
        <v>787</v>
      </c>
      <c r="J214" s="87" t="s">
        <v>31</v>
      </c>
      <c r="K214" s="87" t="s">
        <v>55</v>
      </c>
      <c r="L214" s="88">
        <v>384056.71</v>
      </c>
      <c r="M214" s="84" t="s">
        <v>141</v>
      </c>
      <c r="N214" s="84" t="str">
        <f t="shared" ref="N214:N228" si="19">"05.2023"</f>
        <v>05.2023</v>
      </c>
      <c r="O214" s="84" t="str">
        <f>"08.2023"</f>
        <v>08.2023</v>
      </c>
      <c r="P214" s="84" t="s">
        <v>147</v>
      </c>
      <c r="Q214" s="84" t="s">
        <v>59</v>
      </c>
      <c r="R214" s="84" t="s">
        <v>32</v>
      </c>
      <c r="S214" s="84" t="s">
        <v>59</v>
      </c>
      <c r="T214" s="90" t="s">
        <v>33</v>
      </c>
      <c r="U214" s="90" t="s">
        <v>33</v>
      </c>
      <c r="V214" s="75" t="s">
        <v>79</v>
      </c>
      <c r="W214" s="15"/>
      <c r="X214" s="15"/>
      <c r="Y214" s="15"/>
      <c r="Z214" s="15"/>
    </row>
    <row r="215" spans="1:26" ht="45" x14ac:dyDescent="0.2">
      <c r="A215" s="84">
        <v>188</v>
      </c>
      <c r="B215" s="84" t="s">
        <v>788</v>
      </c>
      <c r="C215" s="84" t="s">
        <v>789</v>
      </c>
      <c r="D215" s="84" t="s">
        <v>131</v>
      </c>
      <c r="E215" s="84" t="s">
        <v>790</v>
      </c>
      <c r="F215" s="87" t="s">
        <v>92</v>
      </c>
      <c r="G215" s="90" t="s">
        <v>706</v>
      </c>
      <c r="H215" s="84" t="s">
        <v>183</v>
      </c>
      <c r="I215" s="84">
        <v>15</v>
      </c>
      <c r="J215" s="87" t="s">
        <v>31</v>
      </c>
      <c r="K215" s="87" t="s">
        <v>55</v>
      </c>
      <c r="L215" s="88">
        <v>2847000</v>
      </c>
      <c r="M215" s="84" t="s">
        <v>141</v>
      </c>
      <c r="N215" s="84" t="str">
        <f t="shared" si="19"/>
        <v>05.2023</v>
      </c>
      <c r="O215" s="84" t="str">
        <f>"08.2023"</f>
        <v>08.2023</v>
      </c>
      <c r="P215" s="84" t="s">
        <v>147</v>
      </c>
      <c r="Q215" s="84" t="s">
        <v>59</v>
      </c>
      <c r="R215" s="84" t="s">
        <v>32</v>
      </c>
      <c r="S215" s="84" t="s">
        <v>59</v>
      </c>
      <c r="T215" s="90" t="s">
        <v>33</v>
      </c>
      <c r="U215" s="90" t="s">
        <v>33</v>
      </c>
      <c r="V215" s="75" t="s">
        <v>79</v>
      </c>
      <c r="W215" s="15"/>
      <c r="X215" s="15"/>
      <c r="Y215" s="15"/>
      <c r="Z215" s="15"/>
    </row>
    <row r="216" spans="1:26" ht="67.5" x14ac:dyDescent="0.2">
      <c r="A216" s="84">
        <v>189</v>
      </c>
      <c r="B216" s="84" t="s">
        <v>58</v>
      </c>
      <c r="C216" s="84" t="s">
        <v>89</v>
      </c>
      <c r="D216" s="84" t="s">
        <v>131</v>
      </c>
      <c r="E216" s="84" t="s">
        <v>88</v>
      </c>
      <c r="F216" s="87" t="s">
        <v>92</v>
      </c>
      <c r="G216" s="43" t="s">
        <v>157</v>
      </c>
      <c r="H216" s="84" t="s">
        <v>183</v>
      </c>
      <c r="I216" s="84">
        <v>2194</v>
      </c>
      <c r="J216" s="87" t="s">
        <v>31</v>
      </c>
      <c r="K216" s="87" t="s">
        <v>55</v>
      </c>
      <c r="L216" s="88" t="s">
        <v>791</v>
      </c>
      <c r="M216" s="84" t="s">
        <v>141</v>
      </c>
      <c r="N216" s="84" t="str">
        <f t="shared" si="19"/>
        <v>05.2023</v>
      </c>
      <c r="O216" s="84" t="str">
        <f>"02.2024"</f>
        <v>02.2024</v>
      </c>
      <c r="P216" s="84" t="s">
        <v>62</v>
      </c>
      <c r="Q216" s="84" t="s">
        <v>59</v>
      </c>
      <c r="R216" s="84" t="s">
        <v>32</v>
      </c>
      <c r="S216" s="84" t="s">
        <v>76</v>
      </c>
      <c r="T216" s="90" t="s">
        <v>59</v>
      </c>
      <c r="U216" s="90" t="s">
        <v>33</v>
      </c>
      <c r="V216" s="75" t="s">
        <v>79</v>
      </c>
      <c r="W216" s="15"/>
      <c r="X216" s="15"/>
      <c r="Y216" s="15"/>
      <c r="Z216" s="15"/>
    </row>
    <row r="217" spans="1:26" ht="45" x14ac:dyDescent="0.2">
      <c r="A217" s="84">
        <v>190</v>
      </c>
      <c r="B217" s="84" t="s">
        <v>741</v>
      </c>
      <c r="C217" s="84" t="s">
        <v>784</v>
      </c>
      <c r="D217" s="84" t="s">
        <v>132</v>
      </c>
      <c r="E217" s="84" t="s">
        <v>783</v>
      </c>
      <c r="F217" s="87" t="s">
        <v>92</v>
      </c>
      <c r="G217" s="90" t="s">
        <v>158</v>
      </c>
      <c r="H217" s="84" t="s">
        <v>782</v>
      </c>
      <c r="I217" s="84" t="s">
        <v>781</v>
      </c>
      <c r="J217" s="87" t="s">
        <v>31</v>
      </c>
      <c r="K217" s="87" t="s">
        <v>55</v>
      </c>
      <c r="L217" s="88">
        <v>2389966.5699999998</v>
      </c>
      <c r="M217" s="84" t="s">
        <v>141</v>
      </c>
      <c r="N217" s="84" t="str">
        <f t="shared" si="19"/>
        <v>05.2023</v>
      </c>
      <c r="O217" s="84" t="str">
        <f>"10.2023"</f>
        <v>10.2023</v>
      </c>
      <c r="P217" s="84" t="s">
        <v>147</v>
      </c>
      <c r="Q217" s="84" t="s">
        <v>59</v>
      </c>
      <c r="R217" s="84" t="s">
        <v>32</v>
      </c>
      <c r="S217" s="84" t="s">
        <v>59</v>
      </c>
      <c r="T217" s="90" t="s">
        <v>33</v>
      </c>
      <c r="U217" s="90" t="s">
        <v>33</v>
      </c>
      <c r="V217" s="75" t="s">
        <v>79</v>
      </c>
      <c r="W217" s="15"/>
      <c r="X217" s="15"/>
      <c r="Y217" s="15"/>
      <c r="Z217" s="15"/>
    </row>
    <row r="218" spans="1:26" ht="402.75" customHeight="1" x14ac:dyDescent="0.2">
      <c r="A218" s="84">
        <v>191</v>
      </c>
      <c r="B218" s="84" t="s">
        <v>61</v>
      </c>
      <c r="C218" s="84" t="s">
        <v>792</v>
      </c>
      <c r="D218" s="84" t="s">
        <v>132</v>
      </c>
      <c r="E218" s="84" t="s">
        <v>793</v>
      </c>
      <c r="F218" s="87" t="s">
        <v>92</v>
      </c>
      <c r="G218" s="90" t="s">
        <v>158</v>
      </c>
      <c r="H218" s="84" t="s">
        <v>795</v>
      </c>
      <c r="I218" s="84" t="s">
        <v>794</v>
      </c>
      <c r="J218" s="87" t="s">
        <v>31</v>
      </c>
      <c r="K218" s="87" t="s">
        <v>55</v>
      </c>
      <c r="L218" s="88">
        <v>664666.78</v>
      </c>
      <c r="M218" s="84" t="s">
        <v>141</v>
      </c>
      <c r="N218" s="84" t="str">
        <f t="shared" si="19"/>
        <v>05.2023</v>
      </c>
      <c r="O218" s="84" t="str">
        <f>"12.2023"</f>
        <v>12.2023</v>
      </c>
      <c r="P218" s="84" t="s">
        <v>147</v>
      </c>
      <c r="Q218" s="84" t="s">
        <v>59</v>
      </c>
      <c r="R218" s="84" t="s">
        <v>32</v>
      </c>
      <c r="S218" s="84" t="s">
        <v>59</v>
      </c>
      <c r="T218" s="90" t="s">
        <v>33</v>
      </c>
      <c r="U218" s="90" t="s">
        <v>33</v>
      </c>
      <c r="V218" s="75" t="s">
        <v>79</v>
      </c>
      <c r="W218" s="15"/>
      <c r="X218" s="15"/>
      <c r="Y218" s="15"/>
      <c r="Z218" s="15"/>
    </row>
    <row r="219" spans="1:26" ht="45" x14ac:dyDescent="0.2">
      <c r="A219" s="84">
        <v>192</v>
      </c>
      <c r="B219" s="84" t="s">
        <v>796</v>
      </c>
      <c r="C219" s="84" t="s">
        <v>797</v>
      </c>
      <c r="D219" s="84" t="s">
        <v>134</v>
      </c>
      <c r="E219" s="84" t="s">
        <v>798</v>
      </c>
      <c r="F219" s="87" t="s">
        <v>92</v>
      </c>
      <c r="G219" s="90" t="s">
        <v>158</v>
      </c>
      <c r="H219" s="84" t="s">
        <v>53</v>
      </c>
      <c r="I219" s="84">
        <v>1</v>
      </c>
      <c r="J219" s="87" t="s">
        <v>31</v>
      </c>
      <c r="K219" s="87" t="s">
        <v>55</v>
      </c>
      <c r="L219" s="88">
        <v>41491258.799999997</v>
      </c>
      <c r="M219" s="84" t="s">
        <v>141</v>
      </c>
      <c r="N219" s="84" t="str">
        <f t="shared" si="19"/>
        <v>05.2023</v>
      </c>
      <c r="O219" s="84" t="str">
        <f>"12.2023"</f>
        <v>12.2023</v>
      </c>
      <c r="P219" s="84" t="s">
        <v>147</v>
      </c>
      <c r="Q219" s="84" t="s">
        <v>59</v>
      </c>
      <c r="R219" s="84" t="s">
        <v>32</v>
      </c>
      <c r="S219" s="84" t="s">
        <v>59</v>
      </c>
      <c r="T219" s="90" t="s">
        <v>33</v>
      </c>
      <c r="U219" s="90" t="s">
        <v>33</v>
      </c>
      <c r="V219" s="75" t="s">
        <v>79</v>
      </c>
      <c r="W219" s="15"/>
      <c r="X219" s="15"/>
      <c r="Y219" s="15"/>
      <c r="Z219" s="15"/>
    </row>
    <row r="220" spans="1:26" ht="67.5" x14ac:dyDescent="0.2">
      <c r="A220" s="84">
        <v>193</v>
      </c>
      <c r="B220" s="84" t="s">
        <v>799</v>
      </c>
      <c r="C220" s="84" t="s">
        <v>803</v>
      </c>
      <c r="D220" s="84" t="s">
        <v>132</v>
      </c>
      <c r="E220" s="84" t="s">
        <v>800</v>
      </c>
      <c r="F220" s="87" t="s">
        <v>92</v>
      </c>
      <c r="G220" s="90" t="s">
        <v>158</v>
      </c>
      <c r="H220" s="84" t="s">
        <v>801</v>
      </c>
      <c r="I220" s="84" t="s">
        <v>802</v>
      </c>
      <c r="J220" s="87" t="s">
        <v>31</v>
      </c>
      <c r="K220" s="87" t="s">
        <v>55</v>
      </c>
      <c r="L220" s="88" t="s">
        <v>804</v>
      </c>
      <c r="M220" s="84" t="s">
        <v>141</v>
      </c>
      <c r="N220" s="84" t="str">
        <f t="shared" si="19"/>
        <v>05.2023</v>
      </c>
      <c r="O220" s="84" t="str">
        <f>"01.2024"</f>
        <v>01.2024</v>
      </c>
      <c r="P220" s="84" t="s">
        <v>62</v>
      </c>
      <c r="Q220" s="84" t="s">
        <v>59</v>
      </c>
      <c r="R220" s="84" t="s">
        <v>32</v>
      </c>
      <c r="S220" s="84" t="s">
        <v>76</v>
      </c>
      <c r="T220" s="90" t="s">
        <v>33</v>
      </c>
      <c r="U220" s="90" t="s">
        <v>33</v>
      </c>
      <c r="V220" s="75" t="s">
        <v>79</v>
      </c>
      <c r="W220" s="15"/>
      <c r="X220" s="15"/>
      <c r="Y220" s="15"/>
      <c r="Z220" s="15"/>
    </row>
    <row r="221" spans="1:26" ht="45" x14ac:dyDescent="0.2">
      <c r="A221" s="84">
        <v>194</v>
      </c>
      <c r="B221" s="84" t="s">
        <v>805</v>
      </c>
      <c r="C221" s="84" t="s">
        <v>806</v>
      </c>
      <c r="D221" s="84" t="s">
        <v>131</v>
      </c>
      <c r="E221" s="84" t="s">
        <v>807</v>
      </c>
      <c r="F221" s="87" t="s">
        <v>92</v>
      </c>
      <c r="G221" s="90" t="s">
        <v>706</v>
      </c>
      <c r="H221" s="84" t="s">
        <v>739</v>
      </c>
      <c r="I221" s="84" t="s">
        <v>808</v>
      </c>
      <c r="J221" s="87" t="s">
        <v>31</v>
      </c>
      <c r="K221" s="87" t="s">
        <v>55</v>
      </c>
      <c r="L221" s="88">
        <v>1643882.32</v>
      </c>
      <c r="M221" s="84" t="s">
        <v>141</v>
      </c>
      <c r="N221" s="84" t="str">
        <f t="shared" si="19"/>
        <v>05.2023</v>
      </c>
      <c r="O221" s="84" t="str">
        <f>"08.2023"</f>
        <v>08.2023</v>
      </c>
      <c r="P221" s="84" t="s">
        <v>147</v>
      </c>
      <c r="Q221" s="84" t="s">
        <v>59</v>
      </c>
      <c r="R221" s="84" t="s">
        <v>32</v>
      </c>
      <c r="S221" s="84" t="s">
        <v>59</v>
      </c>
      <c r="T221" s="90" t="s">
        <v>33</v>
      </c>
      <c r="U221" s="90" t="s">
        <v>33</v>
      </c>
      <c r="V221" s="75" t="s">
        <v>79</v>
      </c>
      <c r="W221" s="15"/>
      <c r="X221" s="15"/>
      <c r="Y221" s="15"/>
      <c r="Z221" s="15"/>
    </row>
    <row r="222" spans="1:26" ht="45" x14ac:dyDescent="0.2">
      <c r="A222" s="84">
        <v>195</v>
      </c>
      <c r="B222" s="84" t="s">
        <v>561</v>
      </c>
      <c r="C222" s="84" t="s">
        <v>809</v>
      </c>
      <c r="D222" s="84" t="s">
        <v>131</v>
      </c>
      <c r="E222" s="84" t="s">
        <v>810</v>
      </c>
      <c r="F222" s="87" t="s">
        <v>92</v>
      </c>
      <c r="G222" s="90" t="s">
        <v>706</v>
      </c>
      <c r="H222" s="84" t="s">
        <v>172</v>
      </c>
      <c r="I222" s="84" t="s">
        <v>811</v>
      </c>
      <c r="J222" s="87" t="s">
        <v>31</v>
      </c>
      <c r="K222" s="87" t="s">
        <v>55</v>
      </c>
      <c r="L222" s="88">
        <v>430686</v>
      </c>
      <c r="M222" s="84" t="s">
        <v>141</v>
      </c>
      <c r="N222" s="84" t="str">
        <f t="shared" si="19"/>
        <v>05.2023</v>
      </c>
      <c r="O222" s="84" t="str">
        <f>"12.2023"</f>
        <v>12.2023</v>
      </c>
      <c r="P222" s="84" t="s">
        <v>147</v>
      </c>
      <c r="Q222" s="84" t="s">
        <v>59</v>
      </c>
      <c r="R222" s="84" t="s">
        <v>32</v>
      </c>
      <c r="S222" s="84" t="s">
        <v>59</v>
      </c>
      <c r="T222" s="90" t="s">
        <v>33</v>
      </c>
      <c r="U222" s="90" t="s">
        <v>33</v>
      </c>
      <c r="V222" s="75" t="s">
        <v>79</v>
      </c>
      <c r="W222" s="15"/>
      <c r="X222" s="15"/>
      <c r="Y222" s="15"/>
      <c r="Z222" s="15"/>
    </row>
    <row r="223" spans="1:26" ht="67.5" x14ac:dyDescent="0.2">
      <c r="A223" s="84">
        <v>196</v>
      </c>
      <c r="B223" s="84" t="s">
        <v>381</v>
      </c>
      <c r="C223" s="84" t="s">
        <v>203</v>
      </c>
      <c r="D223" s="84" t="s">
        <v>132</v>
      </c>
      <c r="E223" s="84" t="s">
        <v>406</v>
      </c>
      <c r="F223" s="87" t="s">
        <v>174</v>
      </c>
      <c r="G223" s="90" t="s">
        <v>158</v>
      </c>
      <c r="H223" s="84" t="s">
        <v>53</v>
      </c>
      <c r="I223" s="84" t="s">
        <v>818</v>
      </c>
      <c r="J223" s="87" t="s">
        <v>31</v>
      </c>
      <c r="K223" s="87" t="s">
        <v>55</v>
      </c>
      <c r="L223" s="88" t="s">
        <v>819</v>
      </c>
      <c r="M223" s="84" t="s">
        <v>141</v>
      </c>
      <c r="N223" s="84" t="str">
        <f t="shared" si="19"/>
        <v>05.2023</v>
      </c>
      <c r="O223" s="84" t="str">
        <f>"02.2024"</f>
        <v>02.2024</v>
      </c>
      <c r="P223" s="84" t="s">
        <v>56</v>
      </c>
      <c r="Q223" s="84" t="s">
        <v>76</v>
      </c>
      <c r="R223" s="84" t="s">
        <v>32</v>
      </c>
      <c r="S223" s="84" t="s">
        <v>76</v>
      </c>
      <c r="T223" s="90" t="s">
        <v>33</v>
      </c>
      <c r="U223" s="90" t="s">
        <v>33</v>
      </c>
      <c r="V223" s="75" t="s">
        <v>79</v>
      </c>
      <c r="W223" s="15"/>
      <c r="X223" s="15"/>
      <c r="Y223" s="15"/>
      <c r="Z223" s="15"/>
    </row>
    <row r="224" spans="1:26" ht="22.5" x14ac:dyDescent="0.2">
      <c r="A224" s="84">
        <v>197</v>
      </c>
      <c r="B224" s="84" t="s">
        <v>383</v>
      </c>
      <c r="C224" s="84" t="s">
        <v>194</v>
      </c>
      <c r="D224" s="84" t="s">
        <v>132</v>
      </c>
      <c r="E224" s="84" t="s">
        <v>820</v>
      </c>
      <c r="F224" s="87" t="s">
        <v>174</v>
      </c>
      <c r="G224" s="90" t="s">
        <v>158</v>
      </c>
      <c r="H224" s="84" t="s">
        <v>53</v>
      </c>
      <c r="I224" s="84">
        <v>10</v>
      </c>
      <c r="J224" s="87" t="s">
        <v>31</v>
      </c>
      <c r="K224" s="87" t="s">
        <v>55</v>
      </c>
      <c r="L224" s="88">
        <v>60400</v>
      </c>
      <c r="M224" s="84" t="s">
        <v>141</v>
      </c>
      <c r="N224" s="84" t="str">
        <f t="shared" si="19"/>
        <v>05.2023</v>
      </c>
      <c r="O224" s="84" t="str">
        <f>"12.2023"</f>
        <v>12.2023</v>
      </c>
      <c r="P224" s="84" t="s">
        <v>56</v>
      </c>
      <c r="Q224" s="84" t="s">
        <v>76</v>
      </c>
      <c r="R224" s="84" t="s">
        <v>32</v>
      </c>
      <c r="S224" s="84" t="s">
        <v>76</v>
      </c>
      <c r="T224" s="90" t="s">
        <v>33</v>
      </c>
      <c r="U224" s="90" t="s">
        <v>33</v>
      </c>
      <c r="V224" s="99" t="s">
        <v>79</v>
      </c>
      <c r="W224" s="15"/>
      <c r="X224" s="15"/>
      <c r="Y224" s="15"/>
      <c r="Z224" s="15"/>
    </row>
    <row r="225" spans="1:26" ht="45" x14ac:dyDescent="0.2">
      <c r="A225" s="84">
        <v>198</v>
      </c>
      <c r="B225" s="84" t="s">
        <v>594</v>
      </c>
      <c r="C225" s="84" t="s">
        <v>821</v>
      </c>
      <c r="D225" s="84" t="s">
        <v>131</v>
      </c>
      <c r="E225" s="84" t="s">
        <v>822</v>
      </c>
      <c r="F225" s="87" t="s">
        <v>92</v>
      </c>
      <c r="G225" s="90" t="s">
        <v>706</v>
      </c>
      <c r="H225" s="84" t="s">
        <v>417</v>
      </c>
      <c r="I225" s="84">
        <v>4</v>
      </c>
      <c r="J225" s="87" t="s">
        <v>31</v>
      </c>
      <c r="K225" s="87" t="s">
        <v>55</v>
      </c>
      <c r="L225" s="88">
        <v>982312</v>
      </c>
      <c r="M225" s="84" t="s">
        <v>141</v>
      </c>
      <c r="N225" s="84" t="str">
        <f t="shared" si="19"/>
        <v>05.2023</v>
      </c>
      <c r="O225" s="84" t="str">
        <f>"09.2023"</f>
        <v>09.2023</v>
      </c>
      <c r="P225" s="84" t="s">
        <v>147</v>
      </c>
      <c r="Q225" s="84" t="s">
        <v>59</v>
      </c>
      <c r="R225" s="84" t="s">
        <v>32</v>
      </c>
      <c r="S225" s="84" t="s">
        <v>59</v>
      </c>
      <c r="T225" s="90" t="s">
        <v>33</v>
      </c>
      <c r="U225" s="90" t="s">
        <v>33</v>
      </c>
      <c r="V225" s="99" t="s">
        <v>79</v>
      </c>
      <c r="W225" s="15"/>
      <c r="X225" s="15"/>
      <c r="Y225" s="15"/>
      <c r="Z225" s="15"/>
    </row>
    <row r="226" spans="1:26" ht="45" x14ac:dyDescent="0.2">
      <c r="A226" s="84">
        <v>199</v>
      </c>
      <c r="B226" s="84" t="s">
        <v>823</v>
      </c>
      <c r="C226" s="84" t="s">
        <v>824</v>
      </c>
      <c r="D226" s="84" t="s">
        <v>131</v>
      </c>
      <c r="E226" s="84" t="s">
        <v>825</v>
      </c>
      <c r="F226" s="87" t="s">
        <v>92</v>
      </c>
      <c r="G226" s="90" t="s">
        <v>706</v>
      </c>
      <c r="H226" s="84" t="s">
        <v>172</v>
      </c>
      <c r="I226" s="84" t="s">
        <v>826</v>
      </c>
      <c r="J226" s="87" t="s">
        <v>31</v>
      </c>
      <c r="K226" s="87" t="s">
        <v>55</v>
      </c>
      <c r="L226" s="88">
        <v>3286416.45</v>
      </c>
      <c r="M226" s="84" t="s">
        <v>141</v>
      </c>
      <c r="N226" s="84" t="str">
        <f t="shared" si="19"/>
        <v>05.2023</v>
      </c>
      <c r="O226" s="84" t="str">
        <f t="shared" ref="O226" si="20">"09.2023"</f>
        <v>09.2023</v>
      </c>
      <c r="P226" s="84" t="s">
        <v>147</v>
      </c>
      <c r="Q226" s="84" t="s">
        <v>59</v>
      </c>
      <c r="R226" s="84" t="s">
        <v>32</v>
      </c>
      <c r="S226" s="84" t="s">
        <v>59</v>
      </c>
      <c r="T226" s="90" t="s">
        <v>33</v>
      </c>
      <c r="U226" s="90" t="s">
        <v>33</v>
      </c>
      <c r="V226" s="99" t="s">
        <v>79</v>
      </c>
      <c r="W226" s="15"/>
      <c r="X226" s="15"/>
      <c r="Y226" s="15"/>
      <c r="Z226" s="15"/>
    </row>
    <row r="227" spans="1:26" ht="45" x14ac:dyDescent="0.2">
      <c r="A227" s="84">
        <v>200</v>
      </c>
      <c r="B227" s="84" t="s">
        <v>704</v>
      </c>
      <c r="C227" s="84" t="s">
        <v>705</v>
      </c>
      <c r="D227" s="84" t="s">
        <v>131</v>
      </c>
      <c r="E227" s="84" t="s">
        <v>719</v>
      </c>
      <c r="F227" s="87" t="s">
        <v>92</v>
      </c>
      <c r="G227" s="90" t="s">
        <v>706</v>
      </c>
      <c r="H227" s="84" t="s">
        <v>417</v>
      </c>
      <c r="I227" s="84">
        <v>7</v>
      </c>
      <c r="J227" s="87" t="s">
        <v>31</v>
      </c>
      <c r="K227" s="87" t="s">
        <v>55</v>
      </c>
      <c r="L227" s="88">
        <v>382981.69</v>
      </c>
      <c r="M227" s="84" t="s">
        <v>141</v>
      </c>
      <c r="N227" s="84" t="str">
        <f t="shared" si="19"/>
        <v>05.2023</v>
      </c>
      <c r="O227" s="84" t="str">
        <f>"08.2023"</f>
        <v>08.2023</v>
      </c>
      <c r="P227" s="84" t="s">
        <v>147</v>
      </c>
      <c r="Q227" s="84" t="s">
        <v>59</v>
      </c>
      <c r="R227" s="84" t="s">
        <v>32</v>
      </c>
      <c r="S227" s="84" t="s">
        <v>59</v>
      </c>
      <c r="T227" s="90" t="s">
        <v>33</v>
      </c>
      <c r="U227" s="90" t="s">
        <v>33</v>
      </c>
      <c r="V227" s="99" t="s">
        <v>79</v>
      </c>
      <c r="W227" s="15"/>
      <c r="X227" s="15"/>
      <c r="Y227" s="15"/>
      <c r="Z227" s="15"/>
    </row>
    <row r="228" spans="1:26" ht="312" customHeight="1" x14ac:dyDescent="0.2">
      <c r="A228" s="84">
        <v>201</v>
      </c>
      <c r="B228" s="84" t="s">
        <v>828</v>
      </c>
      <c r="C228" s="84" t="s">
        <v>827</v>
      </c>
      <c r="D228" s="84" t="s">
        <v>131</v>
      </c>
      <c r="E228" s="84" t="s">
        <v>829</v>
      </c>
      <c r="F228" s="87" t="s">
        <v>92</v>
      </c>
      <c r="G228" s="90" t="s">
        <v>830</v>
      </c>
      <c r="H228" s="84" t="s">
        <v>831</v>
      </c>
      <c r="I228" s="84" t="s">
        <v>832</v>
      </c>
      <c r="J228" s="87" t="s">
        <v>31</v>
      </c>
      <c r="K228" s="87" t="s">
        <v>55</v>
      </c>
      <c r="L228" s="88">
        <v>5319126.96</v>
      </c>
      <c r="M228" s="84" t="s">
        <v>141</v>
      </c>
      <c r="N228" s="84" t="str">
        <f t="shared" si="19"/>
        <v>05.2023</v>
      </c>
      <c r="O228" s="84" t="str">
        <f>"08.2023"</f>
        <v>08.2023</v>
      </c>
      <c r="P228" s="84" t="s">
        <v>147</v>
      </c>
      <c r="Q228" s="84" t="s">
        <v>59</v>
      </c>
      <c r="R228" s="84" t="s">
        <v>32</v>
      </c>
      <c r="S228" s="84" t="s">
        <v>59</v>
      </c>
      <c r="T228" s="90" t="s">
        <v>33</v>
      </c>
      <c r="U228" s="90" t="s">
        <v>33</v>
      </c>
      <c r="V228" s="75" t="s">
        <v>79</v>
      </c>
      <c r="W228" s="15"/>
      <c r="X228" s="15"/>
      <c r="Y228" s="15"/>
      <c r="Z228" s="15"/>
    </row>
    <row r="229" spans="1:26" ht="94.5" customHeight="1" x14ac:dyDescent="0.2">
      <c r="A229" s="84">
        <v>202</v>
      </c>
      <c r="B229" s="84" t="s">
        <v>836</v>
      </c>
      <c r="C229" s="84" t="s">
        <v>837</v>
      </c>
      <c r="D229" s="84" t="s">
        <v>131</v>
      </c>
      <c r="E229" s="84" t="s">
        <v>838</v>
      </c>
      <c r="F229" s="87" t="s">
        <v>92</v>
      </c>
      <c r="G229" s="90" t="s">
        <v>835</v>
      </c>
      <c r="H229" s="84" t="s">
        <v>834</v>
      </c>
      <c r="I229" s="84" t="s">
        <v>833</v>
      </c>
      <c r="J229" s="87" t="s">
        <v>31</v>
      </c>
      <c r="K229" s="87" t="s">
        <v>55</v>
      </c>
      <c r="L229" s="88">
        <v>697169.15</v>
      </c>
      <c r="M229" s="84" t="s">
        <v>141</v>
      </c>
      <c r="N229" s="84" t="str">
        <f t="shared" ref="N229:N241" si="21">"06.2023"</f>
        <v>06.2023</v>
      </c>
      <c r="O229" s="84" t="str">
        <f>"09.2023"</f>
        <v>09.2023</v>
      </c>
      <c r="P229" s="84" t="s">
        <v>147</v>
      </c>
      <c r="Q229" s="84" t="s">
        <v>59</v>
      </c>
      <c r="R229" s="84" t="s">
        <v>32</v>
      </c>
      <c r="S229" s="84" t="s">
        <v>59</v>
      </c>
      <c r="T229" s="90" t="s">
        <v>33</v>
      </c>
      <c r="U229" s="90" t="s">
        <v>33</v>
      </c>
      <c r="V229" s="75" t="s">
        <v>79</v>
      </c>
      <c r="W229" s="15"/>
      <c r="X229" s="15"/>
      <c r="Y229" s="15"/>
      <c r="Z229" s="15"/>
    </row>
    <row r="230" spans="1:26" ht="62.25" customHeight="1" x14ac:dyDescent="0.2">
      <c r="A230" s="84">
        <v>203</v>
      </c>
      <c r="B230" s="84" t="s">
        <v>839</v>
      </c>
      <c r="C230" s="84" t="s">
        <v>840</v>
      </c>
      <c r="D230" s="84" t="s">
        <v>131</v>
      </c>
      <c r="E230" s="84" t="s">
        <v>841</v>
      </c>
      <c r="F230" s="87" t="s">
        <v>92</v>
      </c>
      <c r="G230" s="90" t="s">
        <v>706</v>
      </c>
      <c r="H230" s="84" t="s">
        <v>417</v>
      </c>
      <c r="I230" s="84">
        <v>8</v>
      </c>
      <c r="J230" s="87" t="s">
        <v>31</v>
      </c>
      <c r="K230" s="87" t="s">
        <v>55</v>
      </c>
      <c r="L230" s="88">
        <v>146683.35999999999</v>
      </c>
      <c r="M230" s="84" t="s">
        <v>141</v>
      </c>
      <c r="N230" s="84" t="str">
        <f t="shared" si="21"/>
        <v>06.2023</v>
      </c>
      <c r="O230" s="84" t="str">
        <f>"09.2023"</f>
        <v>09.2023</v>
      </c>
      <c r="P230" s="84" t="s">
        <v>147</v>
      </c>
      <c r="Q230" s="84" t="s">
        <v>59</v>
      </c>
      <c r="R230" s="84" t="s">
        <v>32</v>
      </c>
      <c r="S230" s="84" t="s">
        <v>59</v>
      </c>
      <c r="T230" s="90" t="s">
        <v>33</v>
      </c>
      <c r="U230" s="90" t="s">
        <v>33</v>
      </c>
      <c r="V230" s="75" t="s">
        <v>79</v>
      </c>
      <c r="W230" s="15"/>
      <c r="X230" s="15"/>
      <c r="Y230" s="15"/>
      <c r="Z230" s="15"/>
    </row>
    <row r="231" spans="1:26" ht="165.75" customHeight="1" x14ac:dyDescent="0.2">
      <c r="A231" s="84">
        <v>204</v>
      </c>
      <c r="B231" s="84" t="s">
        <v>843</v>
      </c>
      <c r="C231" s="84" t="s">
        <v>844</v>
      </c>
      <c r="D231" s="84" t="s">
        <v>131</v>
      </c>
      <c r="E231" s="84" t="s">
        <v>291</v>
      </c>
      <c r="F231" s="87" t="s">
        <v>92</v>
      </c>
      <c r="G231" s="90" t="s">
        <v>702</v>
      </c>
      <c r="H231" s="84" t="s">
        <v>857</v>
      </c>
      <c r="I231" s="84" t="s">
        <v>845</v>
      </c>
      <c r="J231" s="87" t="s">
        <v>31</v>
      </c>
      <c r="K231" s="87" t="s">
        <v>55</v>
      </c>
      <c r="L231" s="88">
        <v>3044389.1</v>
      </c>
      <c r="M231" s="84" t="s">
        <v>141</v>
      </c>
      <c r="N231" s="84" t="str">
        <f t="shared" si="21"/>
        <v>06.2023</v>
      </c>
      <c r="O231" s="84" t="str">
        <f>"10.2023"</f>
        <v>10.2023</v>
      </c>
      <c r="P231" s="84" t="s">
        <v>62</v>
      </c>
      <c r="Q231" s="84" t="s">
        <v>59</v>
      </c>
      <c r="R231" s="84" t="s">
        <v>32</v>
      </c>
      <c r="S231" s="84" t="s">
        <v>76</v>
      </c>
      <c r="T231" s="90" t="s">
        <v>33</v>
      </c>
      <c r="U231" s="90" t="s">
        <v>33</v>
      </c>
      <c r="V231" s="90" t="s">
        <v>79</v>
      </c>
      <c r="W231" s="15"/>
      <c r="X231" s="15"/>
      <c r="Y231" s="15"/>
      <c r="Z231" s="15"/>
    </row>
    <row r="232" spans="1:26" ht="126" customHeight="1" x14ac:dyDescent="0.2">
      <c r="A232" s="84">
        <v>205</v>
      </c>
      <c r="B232" s="84" t="s">
        <v>847</v>
      </c>
      <c r="C232" s="84" t="s">
        <v>846</v>
      </c>
      <c r="D232" s="84" t="s">
        <v>131</v>
      </c>
      <c r="E232" s="84" t="s">
        <v>848</v>
      </c>
      <c r="F232" s="87" t="s">
        <v>92</v>
      </c>
      <c r="G232" s="90" t="s">
        <v>849</v>
      </c>
      <c r="H232" s="84" t="s">
        <v>850</v>
      </c>
      <c r="I232" s="84" t="s">
        <v>851</v>
      </c>
      <c r="J232" s="87" t="s">
        <v>31</v>
      </c>
      <c r="K232" s="87" t="s">
        <v>55</v>
      </c>
      <c r="L232" s="88">
        <v>15991706.050000001</v>
      </c>
      <c r="M232" s="84" t="s">
        <v>141</v>
      </c>
      <c r="N232" s="84" t="str">
        <f t="shared" si="21"/>
        <v>06.2023</v>
      </c>
      <c r="O232" s="84" t="str">
        <f>"10.2023"</f>
        <v>10.2023</v>
      </c>
      <c r="P232" s="84" t="s">
        <v>62</v>
      </c>
      <c r="Q232" s="84" t="s">
        <v>59</v>
      </c>
      <c r="R232" s="84" t="s">
        <v>32</v>
      </c>
      <c r="S232" s="84" t="s">
        <v>76</v>
      </c>
      <c r="T232" s="90" t="s">
        <v>33</v>
      </c>
      <c r="U232" s="90" t="s">
        <v>33</v>
      </c>
      <c r="V232" s="90" t="s">
        <v>79</v>
      </c>
      <c r="W232" s="15"/>
      <c r="X232" s="15"/>
      <c r="Y232" s="15"/>
      <c r="Z232" s="15"/>
    </row>
    <row r="233" spans="1:26" ht="81" customHeight="1" x14ac:dyDescent="0.2">
      <c r="A233" s="84">
        <v>206</v>
      </c>
      <c r="B233" s="84" t="s">
        <v>842</v>
      </c>
      <c r="C233" s="84" t="s">
        <v>852</v>
      </c>
      <c r="D233" s="84" t="s">
        <v>131</v>
      </c>
      <c r="E233" s="84" t="s">
        <v>853</v>
      </c>
      <c r="F233" s="87" t="s">
        <v>92</v>
      </c>
      <c r="G233" s="90" t="s">
        <v>854</v>
      </c>
      <c r="H233" s="84" t="s">
        <v>855</v>
      </c>
      <c r="I233" s="84" t="s">
        <v>856</v>
      </c>
      <c r="J233" s="87" t="s">
        <v>31</v>
      </c>
      <c r="K233" s="87" t="s">
        <v>55</v>
      </c>
      <c r="L233" s="88">
        <v>6667466.75</v>
      </c>
      <c r="M233" s="84" t="s">
        <v>141</v>
      </c>
      <c r="N233" s="84" t="str">
        <f t="shared" si="21"/>
        <v>06.2023</v>
      </c>
      <c r="O233" s="84" t="str">
        <f>"12.2023"</f>
        <v>12.2023</v>
      </c>
      <c r="P233" s="84" t="s">
        <v>62</v>
      </c>
      <c r="Q233" s="84" t="s">
        <v>59</v>
      </c>
      <c r="R233" s="84" t="s">
        <v>32</v>
      </c>
      <c r="S233" s="84" t="s">
        <v>76</v>
      </c>
      <c r="T233" s="90" t="s">
        <v>33</v>
      </c>
      <c r="U233" s="90" t="s">
        <v>33</v>
      </c>
      <c r="V233" s="90" t="s">
        <v>79</v>
      </c>
      <c r="W233" s="15"/>
      <c r="X233" s="15"/>
      <c r="Y233" s="15"/>
      <c r="Z233" s="15"/>
    </row>
    <row r="234" spans="1:26" ht="81" customHeight="1" x14ac:dyDescent="0.2">
      <c r="A234" s="84">
        <v>207</v>
      </c>
      <c r="B234" s="84" t="s">
        <v>858</v>
      </c>
      <c r="C234" s="84" t="s">
        <v>859</v>
      </c>
      <c r="D234" s="84" t="s">
        <v>860</v>
      </c>
      <c r="E234" s="84" t="s">
        <v>861</v>
      </c>
      <c r="F234" s="87" t="s">
        <v>92</v>
      </c>
      <c r="G234" s="90" t="s">
        <v>862</v>
      </c>
      <c r="H234" s="84" t="s">
        <v>801</v>
      </c>
      <c r="I234" s="84" t="s">
        <v>863</v>
      </c>
      <c r="J234" s="87" t="s">
        <v>31</v>
      </c>
      <c r="K234" s="87" t="s">
        <v>55</v>
      </c>
      <c r="L234" s="88">
        <v>760333.33</v>
      </c>
      <c r="M234" s="84" t="s">
        <v>141</v>
      </c>
      <c r="N234" s="84" t="str">
        <f t="shared" si="21"/>
        <v>06.2023</v>
      </c>
      <c r="O234" s="84" t="str">
        <f>"12.2023"</f>
        <v>12.2023</v>
      </c>
      <c r="P234" s="84" t="s">
        <v>147</v>
      </c>
      <c r="Q234" s="84" t="s">
        <v>59</v>
      </c>
      <c r="R234" s="84" t="s">
        <v>32</v>
      </c>
      <c r="S234" s="84" t="s">
        <v>59</v>
      </c>
      <c r="T234" s="90" t="s">
        <v>33</v>
      </c>
      <c r="U234" s="90" t="s">
        <v>33</v>
      </c>
      <c r="V234" s="90" t="s">
        <v>79</v>
      </c>
      <c r="W234" s="15"/>
      <c r="X234" s="15"/>
      <c r="Y234" s="15"/>
      <c r="Z234" s="15"/>
    </row>
    <row r="235" spans="1:26" ht="57" customHeight="1" x14ac:dyDescent="0.2">
      <c r="A235" s="84">
        <v>208</v>
      </c>
      <c r="B235" s="84" t="s">
        <v>864</v>
      </c>
      <c r="C235" s="84" t="s">
        <v>865</v>
      </c>
      <c r="D235" s="84" t="s">
        <v>131</v>
      </c>
      <c r="E235" s="84" t="s">
        <v>866</v>
      </c>
      <c r="F235" s="87" t="s">
        <v>92</v>
      </c>
      <c r="G235" s="90" t="s">
        <v>171</v>
      </c>
      <c r="H235" s="84" t="s">
        <v>172</v>
      </c>
      <c r="I235" s="84" t="s">
        <v>867</v>
      </c>
      <c r="J235" s="87" t="s">
        <v>31</v>
      </c>
      <c r="K235" s="87" t="s">
        <v>55</v>
      </c>
      <c r="L235" s="88">
        <v>193512.3</v>
      </c>
      <c r="M235" s="84" t="s">
        <v>141</v>
      </c>
      <c r="N235" s="84" t="str">
        <f t="shared" si="21"/>
        <v>06.2023</v>
      </c>
      <c r="O235" s="84" t="str">
        <f>"09.2023"</f>
        <v>09.2023</v>
      </c>
      <c r="P235" s="84" t="s">
        <v>147</v>
      </c>
      <c r="Q235" s="84" t="s">
        <v>59</v>
      </c>
      <c r="R235" s="84" t="s">
        <v>32</v>
      </c>
      <c r="S235" s="84" t="s">
        <v>59</v>
      </c>
      <c r="T235" s="90" t="s">
        <v>33</v>
      </c>
      <c r="U235" s="90" t="s">
        <v>33</v>
      </c>
      <c r="V235" s="90" t="s">
        <v>79</v>
      </c>
      <c r="W235" s="15"/>
      <c r="X235" s="15"/>
      <c r="Y235" s="15"/>
      <c r="Z235" s="15"/>
    </row>
    <row r="236" spans="1:26" ht="66.75" customHeight="1" x14ac:dyDescent="0.2">
      <c r="A236" s="84">
        <v>209</v>
      </c>
      <c r="B236" s="84" t="s">
        <v>868</v>
      </c>
      <c r="C236" s="84" t="s">
        <v>869</v>
      </c>
      <c r="D236" s="84" t="s">
        <v>131</v>
      </c>
      <c r="E236" s="84" t="s">
        <v>195</v>
      </c>
      <c r="F236" s="87" t="s">
        <v>92</v>
      </c>
      <c r="G236" s="90" t="s">
        <v>862</v>
      </c>
      <c r="H236" s="84" t="s">
        <v>801</v>
      </c>
      <c r="I236" s="84" t="s">
        <v>885</v>
      </c>
      <c r="J236" s="87" t="s">
        <v>31</v>
      </c>
      <c r="K236" s="87" t="s">
        <v>55</v>
      </c>
      <c r="L236" s="88" t="s">
        <v>870</v>
      </c>
      <c r="M236" s="84" t="s">
        <v>141</v>
      </c>
      <c r="N236" s="84" t="str">
        <f t="shared" si="21"/>
        <v>06.2023</v>
      </c>
      <c r="O236" s="84" t="str">
        <f>"06.2024"</f>
        <v>06.2024</v>
      </c>
      <c r="P236" s="84" t="s">
        <v>147</v>
      </c>
      <c r="Q236" s="84" t="s">
        <v>59</v>
      </c>
      <c r="R236" s="84" t="s">
        <v>32</v>
      </c>
      <c r="S236" s="84" t="s">
        <v>59</v>
      </c>
      <c r="T236" s="90" t="s">
        <v>33</v>
      </c>
      <c r="U236" s="90" t="s">
        <v>33</v>
      </c>
      <c r="V236" s="90" t="s">
        <v>79</v>
      </c>
      <c r="W236" s="15"/>
      <c r="X236" s="15"/>
      <c r="Y236" s="15"/>
      <c r="Z236" s="15"/>
    </row>
    <row r="237" spans="1:26" ht="109.5" customHeight="1" x14ac:dyDescent="0.2">
      <c r="A237" s="84">
        <v>210</v>
      </c>
      <c r="B237" s="84" t="s">
        <v>505</v>
      </c>
      <c r="C237" s="84" t="s">
        <v>871</v>
      </c>
      <c r="D237" s="84" t="s">
        <v>131</v>
      </c>
      <c r="E237" s="84" t="s">
        <v>507</v>
      </c>
      <c r="F237" s="87" t="s">
        <v>92</v>
      </c>
      <c r="G237" s="90" t="s">
        <v>508</v>
      </c>
      <c r="H237" s="84" t="s">
        <v>509</v>
      </c>
      <c r="I237" s="84" t="s">
        <v>510</v>
      </c>
      <c r="J237" s="87" t="s">
        <v>31</v>
      </c>
      <c r="K237" s="87" t="s">
        <v>55</v>
      </c>
      <c r="L237" s="88">
        <v>500000</v>
      </c>
      <c r="M237" s="84" t="s">
        <v>141</v>
      </c>
      <c r="N237" s="84" t="str">
        <f t="shared" si="21"/>
        <v>06.2023</v>
      </c>
      <c r="O237" s="84" t="str">
        <f>"12.2023"</f>
        <v>12.2023</v>
      </c>
      <c r="P237" s="84" t="s">
        <v>117</v>
      </c>
      <c r="Q237" s="84" t="s">
        <v>59</v>
      </c>
      <c r="R237" s="84" t="s">
        <v>32</v>
      </c>
      <c r="S237" s="84" t="s">
        <v>76</v>
      </c>
      <c r="T237" s="90" t="s">
        <v>33</v>
      </c>
      <c r="U237" s="90" t="s">
        <v>33</v>
      </c>
      <c r="V237" s="90" t="s">
        <v>79</v>
      </c>
      <c r="W237" s="15"/>
      <c r="X237" s="15"/>
      <c r="Y237" s="15"/>
      <c r="Z237" s="15"/>
    </row>
    <row r="238" spans="1:26" ht="146.25" customHeight="1" x14ac:dyDescent="0.2">
      <c r="A238" s="84">
        <v>211</v>
      </c>
      <c r="B238" s="84" t="s">
        <v>872</v>
      </c>
      <c r="C238" s="84" t="s">
        <v>873</v>
      </c>
      <c r="D238" s="84" t="s">
        <v>133</v>
      </c>
      <c r="E238" s="84" t="s">
        <v>884</v>
      </c>
      <c r="F238" s="87" t="s">
        <v>174</v>
      </c>
      <c r="G238" s="90" t="s">
        <v>874</v>
      </c>
      <c r="H238" s="84" t="s">
        <v>875</v>
      </c>
      <c r="I238" s="84" t="s">
        <v>876</v>
      </c>
      <c r="J238" s="87" t="s">
        <v>31</v>
      </c>
      <c r="K238" s="87" t="s">
        <v>55</v>
      </c>
      <c r="L238" s="88" t="s">
        <v>877</v>
      </c>
      <c r="M238" s="84" t="s">
        <v>141</v>
      </c>
      <c r="N238" s="84" t="str">
        <f t="shared" si="21"/>
        <v>06.2023</v>
      </c>
      <c r="O238" s="84" t="str">
        <f>"01.2024"</f>
        <v>01.2024</v>
      </c>
      <c r="P238" s="84" t="s">
        <v>56</v>
      </c>
      <c r="Q238" s="84" t="s">
        <v>76</v>
      </c>
      <c r="R238" s="84" t="s">
        <v>32</v>
      </c>
      <c r="S238" s="84" t="s">
        <v>76</v>
      </c>
      <c r="T238" s="90" t="s">
        <v>59</v>
      </c>
      <c r="U238" s="90" t="s">
        <v>33</v>
      </c>
      <c r="V238" s="90" t="s">
        <v>79</v>
      </c>
      <c r="W238" s="15"/>
      <c r="X238" s="15"/>
      <c r="Y238" s="15"/>
      <c r="Z238" s="15"/>
    </row>
    <row r="239" spans="1:26" ht="75.75" customHeight="1" x14ac:dyDescent="0.2">
      <c r="A239" s="84">
        <v>212</v>
      </c>
      <c r="B239" s="84" t="s">
        <v>228</v>
      </c>
      <c r="C239" s="84" t="s">
        <v>229</v>
      </c>
      <c r="D239" s="84" t="s">
        <v>132</v>
      </c>
      <c r="E239" s="84" t="s">
        <v>812</v>
      </c>
      <c r="F239" s="87" t="s">
        <v>174</v>
      </c>
      <c r="G239" s="90" t="s">
        <v>161</v>
      </c>
      <c r="H239" s="84" t="s">
        <v>251</v>
      </c>
      <c r="I239" s="84">
        <v>429</v>
      </c>
      <c r="J239" s="87" t="s">
        <v>31</v>
      </c>
      <c r="K239" s="87" t="s">
        <v>55</v>
      </c>
      <c r="L239" s="88" t="s">
        <v>878</v>
      </c>
      <c r="M239" s="84" t="s">
        <v>141</v>
      </c>
      <c r="N239" s="84" t="str">
        <f t="shared" si="21"/>
        <v>06.2023</v>
      </c>
      <c r="O239" s="84" t="str">
        <f>"01.2024"</f>
        <v>01.2024</v>
      </c>
      <c r="P239" s="84" t="s">
        <v>56</v>
      </c>
      <c r="Q239" s="84" t="s">
        <v>76</v>
      </c>
      <c r="R239" s="84" t="s">
        <v>32</v>
      </c>
      <c r="S239" s="84" t="s">
        <v>76</v>
      </c>
      <c r="T239" s="90" t="s">
        <v>59</v>
      </c>
      <c r="U239" s="90" t="s">
        <v>33</v>
      </c>
      <c r="V239" s="90" t="s">
        <v>79</v>
      </c>
      <c r="W239" s="15"/>
      <c r="X239" s="15"/>
      <c r="Y239" s="15"/>
      <c r="Z239" s="15"/>
    </row>
    <row r="240" spans="1:26" ht="56.25" customHeight="1" x14ac:dyDescent="0.2">
      <c r="A240" s="84">
        <v>213</v>
      </c>
      <c r="B240" s="84" t="s">
        <v>591</v>
      </c>
      <c r="C240" s="84" t="s">
        <v>886</v>
      </c>
      <c r="D240" s="84" t="s">
        <v>131</v>
      </c>
      <c r="E240" s="84" t="s">
        <v>887</v>
      </c>
      <c r="F240" s="87" t="s">
        <v>92</v>
      </c>
      <c r="G240" s="90" t="s">
        <v>706</v>
      </c>
      <c r="H240" s="84" t="s">
        <v>417</v>
      </c>
      <c r="I240" s="84">
        <v>5</v>
      </c>
      <c r="J240" s="87" t="s">
        <v>31</v>
      </c>
      <c r="K240" s="87" t="s">
        <v>55</v>
      </c>
      <c r="L240" s="88">
        <v>668430</v>
      </c>
      <c r="M240" s="84" t="s">
        <v>141</v>
      </c>
      <c r="N240" s="84" t="str">
        <f t="shared" si="21"/>
        <v>06.2023</v>
      </c>
      <c r="O240" s="84" t="str">
        <f>"10.2023"</f>
        <v>10.2023</v>
      </c>
      <c r="P240" s="84" t="s">
        <v>147</v>
      </c>
      <c r="Q240" s="84" t="s">
        <v>59</v>
      </c>
      <c r="R240" s="84" t="s">
        <v>32</v>
      </c>
      <c r="S240" s="84" t="s">
        <v>59</v>
      </c>
      <c r="T240" s="90" t="s">
        <v>33</v>
      </c>
      <c r="U240" s="90" t="s">
        <v>33</v>
      </c>
      <c r="V240" s="90" t="s">
        <v>79</v>
      </c>
      <c r="W240" s="15"/>
      <c r="X240" s="15"/>
      <c r="Y240" s="15"/>
      <c r="Z240" s="15"/>
    </row>
    <row r="241" spans="1:26" ht="57" customHeight="1" x14ac:dyDescent="0.2">
      <c r="A241" s="84">
        <v>214</v>
      </c>
      <c r="B241" s="84" t="s">
        <v>591</v>
      </c>
      <c r="C241" s="84" t="s">
        <v>720</v>
      </c>
      <c r="D241" s="84" t="s">
        <v>131</v>
      </c>
      <c r="E241" s="84" t="s">
        <v>888</v>
      </c>
      <c r="F241" s="87" t="s">
        <v>92</v>
      </c>
      <c r="G241" s="90" t="s">
        <v>706</v>
      </c>
      <c r="H241" s="84" t="s">
        <v>417</v>
      </c>
      <c r="I241" s="84">
        <v>4</v>
      </c>
      <c r="J241" s="87" t="s">
        <v>31</v>
      </c>
      <c r="K241" s="87" t="s">
        <v>55</v>
      </c>
      <c r="L241" s="88">
        <v>2394748.88</v>
      </c>
      <c r="M241" s="84" t="s">
        <v>141</v>
      </c>
      <c r="N241" s="84" t="str">
        <f t="shared" si="21"/>
        <v>06.2023</v>
      </c>
      <c r="O241" s="84" t="str">
        <f>"10.2023"</f>
        <v>10.2023</v>
      </c>
      <c r="P241" s="84" t="s">
        <v>147</v>
      </c>
      <c r="Q241" s="84" t="s">
        <v>59</v>
      </c>
      <c r="R241" s="84" t="s">
        <v>32</v>
      </c>
      <c r="S241" s="84" t="s">
        <v>59</v>
      </c>
      <c r="T241" s="90" t="s">
        <v>33</v>
      </c>
      <c r="U241" s="90" t="s">
        <v>33</v>
      </c>
      <c r="V241" s="90" t="s">
        <v>79</v>
      </c>
      <c r="W241" s="15"/>
      <c r="X241" s="15"/>
      <c r="Y241" s="15"/>
      <c r="Z241" s="15"/>
    </row>
    <row r="242" spans="1:26" s="16" customFormat="1" ht="89.25" customHeight="1" x14ac:dyDescent="0.2">
      <c r="A242" s="84">
        <v>215</v>
      </c>
      <c r="B242" s="33" t="s">
        <v>58</v>
      </c>
      <c r="C242" s="33" t="s">
        <v>889</v>
      </c>
      <c r="D242" s="33" t="s">
        <v>131</v>
      </c>
      <c r="E242" s="33" t="s">
        <v>890</v>
      </c>
      <c r="F242" s="87" t="s">
        <v>174</v>
      </c>
      <c r="G242" s="43" t="s">
        <v>312</v>
      </c>
      <c r="H242" s="84"/>
      <c r="I242" s="84" t="s">
        <v>891</v>
      </c>
      <c r="J242" s="87" t="s">
        <v>31</v>
      </c>
      <c r="K242" s="87" t="s">
        <v>55</v>
      </c>
      <c r="L242" s="88">
        <v>1300000</v>
      </c>
      <c r="M242" s="84" t="s">
        <v>141</v>
      </c>
      <c r="N242" s="84" t="str">
        <f>"06.2023"</f>
        <v>06.2023</v>
      </c>
      <c r="O242" s="84" t="str">
        <f>"12.2023"</f>
        <v>12.2023</v>
      </c>
      <c r="P242" s="84" t="s">
        <v>56</v>
      </c>
      <c r="Q242" s="84" t="s">
        <v>76</v>
      </c>
      <c r="R242" s="90" t="s">
        <v>32</v>
      </c>
      <c r="S242" s="84" t="s">
        <v>76</v>
      </c>
      <c r="T242" s="84">
        <v>0</v>
      </c>
      <c r="U242" s="84">
        <v>0</v>
      </c>
      <c r="V242" s="90" t="s">
        <v>79</v>
      </c>
      <c r="W242" s="15"/>
      <c r="X242" s="15"/>
      <c r="Y242" s="15"/>
      <c r="Z242" s="15"/>
    </row>
    <row r="243" spans="1:26" s="16" customFormat="1" ht="89.25" customHeight="1" x14ac:dyDescent="0.2">
      <c r="A243" s="84">
        <v>216</v>
      </c>
      <c r="B243" s="33" t="s">
        <v>228</v>
      </c>
      <c r="C243" s="33" t="s">
        <v>229</v>
      </c>
      <c r="D243" s="33" t="s">
        <v>132</v>
      </c>
      <c r="E243" s="89" t="s">
        <v>893</v>
      </c>
      <c r="F243" s="87" t="s">
        <v>174</v>
      </c>
      <c r="G243" s="43" t="s">
        <v>161</v>
      </c>
      <c r="H243" s="84" t="s">
        <v>251</v>
      </c>
      <c r="I243" s="84">
        <v>156</v>
      </c>
      <c r="J243" s="87" t="s">
        <v>31</v>
      </c>
      <c r="K243" s="87" t="s">
        <v>55</v>
      </c>
      <c r="L243" s="88" t="s">
        <v>892</v>
      </c>
      <c r="M243" s="84" t="s">
        <v>141</v>
      </c>
      <c r="N243" s="84" t="str">
        <f>"06.2023"</f>
        <v>06.2023</v>
      </c>
      <c r="O243" s="84" t="str">
        <f>"01.2024"</f>
        <v>01.2024</v>
      </c>
      <c r="P243" s="84" t="s">
        <v>56</v>
      </c>
      <c r="Q243" s="84" t="s">
        <v>76</v>
      </c>
      <c r="R243" s="90" t="s">
        <v>32</v>
      </c>
      <c r="S243" s="84" t="s">
        <v>76</v>
      </c>
      <c r="T243" s="84">
        <v>0</v>
      </c>
      <c r="U243" s="84">
        <v>0</v>
      </c>
      <c r="V243" s="90" t="s">
        <v>79</v>
      </c>
      <c r="W243" s="15"/>
      <c r="X243" s="15"/>
      <c r="Y243" s="15"/>
      <c r="Z243" s="15"/>
    </row>
    <row r="244" spans="1:26" s="16" customFormat="1" ht="89.25" customHeight="1" x14ac:dyDescent="0.2">
      <c r="A244" s="84">
        <v>217</v>
      </c>
      <c r="B244" s="33" t="s">
        <v>448</v>
      </c>
      <c r="C244" s="33" t="s">
        <v>449</v>
      </c>
      <c r="D244" s="33" t="s">
        <v>131</v>
      </c>
      <c r="E244" s="89" t="s">
        <v>450</v>
      </c>
      <c r="F244" s="87" t="s">
        <v>92</v>
      </c>
      <c r="G244" s="43" t="s">
        <v>894</v>
      </c>
      <c r="H244" s="84" t="s">
        <v>895</v>
      </c>
      <c r="I244" s="84">
        <v>4000</v>
      </c>
      <c r="J244" s="87" t="s">
        <v>31</v>
      </c>
      <c r="K244" s="87" t="s">
        <v>55</v>
      </c>
      <c r="L244" s="88">
        <v>322520</v>
      </c>
      <c r="M244" s="84" t="s">
        <v>141</v>
      </c>
      <c r="N244" s="84" t="str">
        <f>"06.2023"</f>
        <v>06.2023</v>
      </c>
      <c r="O244" s="84" t="str">
        <f>"09.2023"</f>
        <v>09.2023</v>
      </c>
      <c r="P244" s="84" t="s">
        <v>147</v>
      </c>
      <c r="Q244" s="84" t="s">
        <v>59</v>
      </c>
      <c r="R244" s="90" t="s">
        <v>32</v>
      </c>
      <c r="S244" s="84" t="s">
        <v>59</v>
      </c>
      <c r="T244" s="84">
        <v>0</v>
      </c>
      <c r="U244" s="84">
        <v>0</v>
      </c>
      <c r="V244" s="90" t="s">
        <v>79</v>
      </c>
      <c r="W244" s="15"/>
      <c r="X244" s="15"/>
      <c r="Y244" s="15"/>
      <c r="Z244" s="15"/>
    </row>
    <row r="245" spans="1:26" s="16" customFormat="1" ht="89.25" customHeight="1" x14ac:dyDescent="0.2">
      <c r="A245" s="84">
        <v>218</v>
      </c>
      <c r="B245" s="33" t="s">
        <v>896</v>
      </c>
      <c r="C245" s="33" t="s">
        <v>897</v>
      </c>
      <c r="D245" s="33" t="s">
        <v>132</v>
      </c>
      <c r="E245" s="89" t="s">
        <v>898</v>
      </c>
      <c r="F245" s="87" t="s">
        <v>92</v>
      </c>
      <c r="G245" s="75" t="s">
        <v>900</v>
      </c>
      <c r="H245" s="77" t="s">
        <v>899</v>
      </c>
      <c r="I245" s="77" t="s">
        <v>901</v>
      </c>
      <c r="J245" s="87" t="s">
        <v>31</v>
      </c>
      <c r="K245" s="87" t="s">
        <v>55</v>
      </c>
      <c r="L245" s="88">
        <v>1428532.2</v>
      </c>
      <c r="M245" s="84" t="s">
        <v>141</v>
      </c>
      <c r="N245" s="84" t="str">
        <f>"06.2023"</f>
        <v>06.2023</v>
      </c>
      <c r="O245" s="84" t="str">
        <f>"12.2023"</f>
        <v>12.2023</v>
      </c>
      <c r="P245" s="84" t="s">
        <v>147</v>
      </c>
      <c r="Q245" s="84" t="s">
        <v>59</v>
      </c>
      <c r="R245" s="90" t="s">
        <v>32</v>
      </c>
      <c r="S245" s="84" t="s">
        <v>59</v>
      </c>
      <c r="T245" s="84">
        <v>0</v>
      </c>
      <c r="U245" s="84">
        <v>0</v>
      </c>
      <c r="V245" s="90" t="s">
        <v>79</v>
      </c>
      <c r="W245" s="15"/>
      <c r="X245" s="15"/>
      <c r="Y245" s="15"/>
      <c r="Z245" s="15"/>
    </row>
    <row r="246" spans="1:26" s="16" customFormat="1" ht="409.5" customHeight="1" x14ac:dyDescent="0.2">
      <c r="A246" s="197">
        <v>219</v>
      </c>
      <c r="B246" s="255" t="s">
        <v>896</v>
      </c>
      <c r="C246" s="255" t="s">
        <v>897</v>
      </c>
      <c r="D246" s="255" t="s">
        <v>132</v>
      </c>
      <c r="E246" s="257" t="s">
        <v>902</v>
      </c>
      <c r="F246" s="259" t="s">
        <v>92</v>
      </c>
      <c r="G246" s="75" t="s">
        <v>903</v>
      </c>
      <c r="H246" s="77" t="s">
        <v>905</v>
      </c>
      <c r="I246" s="77" t="s">
        <v>907</v>
      </c>
      <c r="J246" s="260" t="s">
        <v>31</v>
      </c>
      <c r="K246" s="223" t="s">
        <v>55</v>
      </c>
      <c r="L246" s="203">
        <v>695754.83</v>
      </c>
      <c r="M246" s="197" t="s">
        <v>141</v>
      </c>
      <c r="N246" s="197" t="str">
        <f>"06.2023"</f>
        <v>06.2023</v>
      </c>
      <c r="O246" s="197" t="str">
        <f>"12.2023"</f>
        <v>12.2023</v>
      </c>
      <c r="P246" s="197" t="s">
        <v>147</v>
      </c>
      <c r="Q246" s="197" t="s">
        <v>59</v>
      </c>
      <c r="R246" s="226" t="s">
        <v>32</v>
      </c>
      <c r="S246" s="197" t="s">
        <v>59</v>
      </c>
      <c r="T246" s="197">
        <v>0</v>
      </c>
      <c r="U246" s="197">
        <v>0</v>
      </c>
      <c r="V246" s="226" t="s">
        <v>79</v>
      </c>
      <c r="W246" s="261"/>
      <c r="X246" s="261"/>
      <c r="Y246" s="261"/>
      <c r="Z246" s="261"/>
    </row>
    <row r="247" spans="1:26" s="16" customFormat="1" ht="249" customHeight="1" x14ac:dyDescent="0.2">
      <c r="A247" s="243"/>
      <c r="B247" s="256"/>
      <c r="C247" s="256"/>
      <c r="D247" s="256"/>
      <c r="E247" s="258"/>
      <c r="F247" s="224"/>
      <c r="G247" s="76" t="s">
        <v>904</v>
      </c>
      <c r="H247" s="78" t="s">
        <v>906</v>
      </c>
      <c r="I247" s="78" t="s">
        <v>908</v>
      </c>
      <c r="J247" s="224"/>
      <c r="K247" s="224"/>
      <c r="L247" s="204"/>
      <c r="M247" s="243"/>
      <c r="N247" s="243"/>
      <c r="O247" s="243"/>
      <c r="P247" s="243"/>
      <c r="Q247" s="243"/>
      <c r="R247" s="227"/>
      <c r="S247" s="243"/>
      <c r="T247" s="243"/>
      <c r="U247" s="243"/>
      <c r="V247" s="227"/>
      <c r="W247" s="262"/>
      <c r="X247" s="262"/>
      <c r="Y247" s="262"/>
      <c r="Z247" s="262"/>
    </row>
    <row r="248" spans="1:26" s="16" customFormat="1" ht="89.25" customHeight="1" x14ac:dyDescent="0.2">
      <c r="A248" s="84">
        <v>220</v>
      </c>
      <c r="B248" s="33" t="s">
        <v>61</v>
      </c>
      <c r="C248" s="33" t="s">
        <v>909</v>
      </c>
      <c r="D248" s="33" t="s">
        <v>132</v>
      </c>
      <c r="E248" s="89" t="s">
        <v>910</v>
      </c>
      <c r="F248" s="87" t="s">
        <v>92</v>
      </c>
      <c r="G248" s="90" t="s">
        <v>583</v>
      </c>
      <c r="H248" s="84" t="s">
        <v>584</v>
      </c>
      <c r="I248" s="84" t="s">
        <v>911</v>
      </c>
      <c r="J248" s="87" t="s">
        <v>31</v>
      </c>
      <c r="K248" s="87" t="s">
        <v>55</v>
      </c>
      <c r="L248" s="88">
        <v>559714.26</v>
      </c>
      <c r="M248" s="84" t="s">
        <v>141</v>
      </c>
      <c r="N248" s="84" t="str">
        <f>"06.2023"</f>
        <v>06.2023</v>
      </c>
      <c r="O248" s="84" t="str">
        <f>"12.2023"</f>
        <v>12.2023</v>
      </c>
      <c r="P248" s="84" t="s">
        <v>62</v>
      </c>
      <c r="Q248" s="84" t="s">
        <v>59</v>
      </c>
      <c r="R248" s="90" t="s">
        <v>32</v>
      </c>
      <c r="S248" s="84" t="s">
        <v>76</v>
      </c>
      <c r="T248" s="84">
        <v>0</v>
      </c>
      <c r="U248" s="84">
        <v>0</v>
      </c>
      <c r="V248" s="90" t="s">
        <v>79</v>
      </c>
      <c r="W248" s="15"/>
      <c r="X248" s="15"/>
      <c r="Y248" s="15"/>
      <c r="Z248" s="15"/>
    </row>
    <row r="249" spans="1:26" s="16" customFormat="1" ht="89.25" customHeight="1" x14ac:dyDescent="0.2">
      <c r="A249" s="84">
        <v>221</v>
      </c>
      <c r="B249" s="89" t="s">
        <v>912</v>
      </c>
      <c r="C249" s="89" t="s">
        <v>913</v>
      </c>
      <c r="D249" s="33" t="s">
        <v>132</v>
      </c>
      <c r="E249" s="89" t="s">
        <v>914</v>
      </c>
      <c r="F249" s="87" t="s">
        <v>92</v>
      </c>
      <c r="G249" s="90" t="s">
        <v>915</v>
      </c>
      <c r="H249" s="84" t="s">
        <v>916</v>
      </c>
      <c r="I249" s="84" t="s">
        <v>917</v>
      </c>
      <c r="J249" s="87" t="s">
        <v>31</v>
      </c>
      <c r="K249" s="87" t="s">
        <v>55</v>
      </c>
      <c r="L249" s="88">
        <v>348800.04</v>
      </c>
      <c r="M249" s="84" t="s">
        <v>141</v>
      </c>
      <c r="N249" s="84" t="str">
        <f>"06.2023"</f>
        <v>06.2023</v>
      </c>
      <c r="O249" s="84" t="str">
        <f t="shared" ref="O249:O250" si="22">"12.2023"</f>
        <v>12.2023</v>
      </c>
      <c r="P249" s="84" t="s">
        <v>147</v>
      </c>
      <c r="Q249" s="84" t="s">
        <v>59</v>
      </c>
      <c r="R249" s="90" t="s">
        <v>32</v>
      </c>
      <c r="S249" s="84" t="s">
        <v>59</v>
      </c>
      <c r="T249" s="84">
        <v>0</v>
      </c>
      <c r="U249" s="84">
        <v>0</v>
      </c>
      <c r="V249" s="90" t="s">
        <v>79</v>
      </c>
      <c r="W249" s="15"/>
      <c r="X249" s="15"/>
      <c r="Y249" s="15"/>
      <c r="Z249" s="15"/>
    </row>
    <row r="250" spans="1:26" s="16" customFormat="1" ht="89.25" customHeight="1" x14ac:dyDescent="0.2">
      <c r="A250" s="84">
        <v>222</v>
      </c>
      <c r="B250" s="33" t="s">
        <v>918</v>
      </c>
      <c r="C250" s="33" t="s">
        <v>919</v>
      </c>
      <c r="D250" s="33" t="s">
        <v>131</v>
      </c>
      <c r="E250" s="89" t="s">
        <v>920</v>
      </c>
      <c r="F250" s="87" t="s">
        <v>92</v>
      </c>
      <c r="G250" s="43" t="s">
        <v>706</v>
      </c>
      <c r="H250" s="84" t="s">
        <v>417</v>
      </c>
      <c r="I250" s="84">
        <v>2</v>
      </c>
      <c r="J250" s="87" t="s">
        <v>31</v>
      </c>
      <c r="K250" s="87" t="s">
        <v>55</v>
      </c>
      <c r="L250" s="88">
        <v>6868680</v>
      </c>
      <c r="M250" s="84" t="s">
        <v>141</v>
      </c>
      <c r="N250" s="84" t="str">
        <f>"06.2023"</f>
        <v>06.2023</v>
      </c>
      <c r="O250" s="84" t="str">
        <f t="shared" si="22"/>
        <v>12.2023</v>
      </c>
      <c r="P250" s="84" t="s">
        <v>248</v>
      </c>
      <c r="Q250" s="84" t="s">
        <v>59</v>
      </c>
      <c r="R250" s="90" t="s">
        <v>32</v>
      </c>
      <c r="S250" s="84" t="s">
        <v>59</v>
      </c>
      <c r="T250" s="84">
        <v>0</v>
      </c>
      <c r="U250" s="84">
        <v>0</v>
      </c>
      <c r="V250" s="90" t="s">
        <v>79</v>
      </c>
      <c r="W250" s="15"/>
      <c r="X250" s="15"/>
      <c r="Y250" s="15"/>
      <c r="Z250" s="15"/>
    </row>
    <row r="251" spans="1:26" ht="94.5" customHeight="1" x14ac:dyDescent="0.2">
      <c r="A251" s="84">
        <v>223</v>
      </c>
      <c r="B251" s="84" t="s">
        <v>836</v>
      </c>
      <c r="C251" s="84" t="s">
        <v>837</v>
      </c>
      <c r="D251" s="84" t="s">
        <v>131</v>
      </c>
      <c r="E251" s="84" t="s">
        <v>838</v>
      </c>
      <c r="F251" s="87" t="s">
        <v>92</v>
      </c>
      <c r="G251" s="90" t="s">
        <v>835</v>
      </c>
      <c r="H251" s="84" t="s">
        <v>834</v>
      </c>
      <c r="I251" s="84" t="s">
        <v>833</v>
      </c>
      <c r="J251" s="87" t="s">
        <v>31</v>
      </c>
      <c r="K251" s="87" t="s">
        <v>55</v>
      </c>
      <c r="L251" s="88">
        <v>697169.15</v>
      </c>
      <c r="M251" s="84" t="s">
        <v>141</v>
      </c>
      <c r="N251" s="84" t="str">
        <f t="shared" ref="N251:N257" si="23">"06.2023"</f>
        <v>06.2023</v>
      </c>
      <c r="O251" s="84" t="str">
        <f>"10.2023"</f>
        <v>10.2023</v>
      </c>
      <c r="P251" s="84" t="s">
        <v>147</v>
      </c>
      <c r="Q251" s="84" t="s">
        <v>59</v>
      </c>
      <c r="R251" s="84" t="s">
        <v>32</v>
      </c>
      <c r="S251" s="84" t="s">
        <v>59</v>
      </c>
      <c r="T251" s="90" t="s">
        <v>33</v>
      </c>
      <c r="U251" s="90" t="s">
        <v>33</v>
      </c>
      <c r="V251" s="90" t="s">
        <v>79</v>
      </c>
      <c r="W251" s="15"/>
      <c r="X251" s="15"/>
      <c r="Y251" s="15"/>
      <c r="Z251" s="15"/>
    </row>
    <row r="252" spans="1:26" ht="94.5" customHeight="1" x14ac:dyDescent="0.2">
      <c r="A252" s="84">
        <v>224</v>
      </c>
      <c r="B252" s="84" t="s">
        <v>433</v>
      </c>
      <c r="C252" s="84" t="s">
        <v>446</v>
      </c>
      <c r="D252" s="84" t="s">
        <v>131</v>
      </c>
      <c r="E252" s="84" t="s">
        <v>924</v>
      </c>
      <c r="F252" s="87" t="s">
        <v>92</v>
      </c>
      <c r="G252" s="90" t="s">
        <v>894</v>
      </c>
      <c r="H252" s="84" t="s">
        <v>939</v>
      </c>
      <c r="I252" s="84">
        <v>100</v>
      </c>
      <c r="J252" s="87" t="s">
        <v>31</v>
      </c>
      <c r="K252" s="87" t="s">
        <v>55</v>
      </c>
      <c r="L252" s="88">
        <v>343012</v>
      </c>
      <c r="M252" s="84" t="s">
        <v>141</v>
      </c>
      <c r="N252" s="84" t="str">
        <f t="shared" si="23"/>
        <v>06.2023</v>
      </c>
      <c r="O252" s="84" t="str">
        <f>"10.2023"</f>
        <v>10.2023</v>
      </c>
      <c r="P252" s="84" t="s">
        <v>147</v>
      </c>
      <c r="Q252" s="84" t="s">
        <v>59</v>
      </c>
      <c r="R252" s="84" t="s">
        <v>32</v>
      </c>
      <c r="S252" s="84" t="s">
        <v>59</v>
      </c>
      <c r="T252" s="90" t="s">
        <v>33</v>
      </c>
      <c r="U252" s="90" t="s">
        <v>33</v>
      </c>
      <c r="V252" s="90" t="s">
        <v>79</v>
      </c>
      <c r="W252" s="15"/>
      <c r="X252" s="15"/>
      <c r="Y252" s="15"/>
      <c r="Z252" s="15"/>
    </row>
    <row r="253" spans="1:26" ht="51.75" customHeight="1" x14ac:dyDescent="0.2">
      <c r="A253" s="84">
        <v>225</v>
      </c>
      <c r="B253" s="84" t="s">
        <v>925</v>
      </c>
      <c r="C253" s="84" t="s">
        <v>926</v>
      </c>
      <c r="D253" s="84" t="s">
        <v>131</v>
      </c>
      <c r="E253" s="84" t="s">
        <v>929</v>
      </c>
      <c r="F253" s="87" t="s">
        <v>92</v>
      </c>
      <c r="G253" s="90" t="s">
        <v>738</v>
      </c>
      <c r="H253" s="84" t="s">
        <v>739</v>
      </c>
      <c r="I253" s="84" t="s">
        <v>927</v>
      </c>
      <c r="J253" s="87" t="s">
        <v>31</v>
      </c>
      <c r="K253" s="87" t="s">
        <v>55</v>
      </c>
      <c r="L253" s="88">
        <v>366059.88</v>
      </c>
      <c r="M253" s="84" t="s">
        <v>141</v>
      </c>
      <c r="N253" s="84" t="str">
        <f t="shared" si="23"/>
        <v>06.2023</v>
      </c>
      <c r="O253" s="84" t="str">
        <f>"10.2023"</f>
        <v>10.2023</v>
      </c>
      <c r="P253" s="84" t="s">
        <v>147</v>
      </c>
      <c r="Q253" s="84" t="s">
        <v>59</v>
      </c>
      <c r="R253" s="84" t="s">
        <v>32</v>
      </c>
      <c r="S253" s="84" t="s">
        <v>59</v>
      </c>
      <c r="T253" s="90" t="s">
        <v>33</v>
      </c>
      <c r="U253" s="90" t="s">
        <v>33</v>
      </c>
      <c r="V253" s="90" t="s">
        <v>79</v>
      </c>
      <c r="W253" s="15"/>
      <c r="X253" s="15"/>
      <c r="Y253" s="15"/>
      <c r="Z253" s="15"/>
    </row>
    <row r="254" spans="1:26" ht="147.75" customHeight="1" x14ac:dyDescent="0.2">
      <c r="A254" s="84">
        <v>226</v>
      </c>
      <c r="B254" s="84" t="s">
        <v>928</v>
      </c>
      <c r="C254" s="84" t="s">
        <v>953</v>
      </c>
      <c r="D254" s="84" t="s">
        <v>131</v>
      </c>
      <c r="E254" s="84" t="s">
        <v>930</v>
      </c>
      <c r="F254" s="87" t="s">
        <v>92</v>
      </c>
      <c r="G254" s="90" t="s">
        <v>952</v>
      </c>
      <c r="H254" s="84" t="s">
        <v>931</v>
      </c>
      <c r="I254" s="84" t="s">
        <v>932</v>
      </c>
      <c r="J254" s="87" t="s">
        <v>31</v>
      </c>
      <c r="K254" s="87" t="s">
        <v>55</v>
      </c>
      <c r="L254" s="88">
        <v>158167.65</v>
      </c>
      <c r="M254" s="84" t="s">
        <v>141</v>
      </c>
      <c r="N254" s="84" t="str">
        <f t="shared" si="23"/>
        <v>06.2023</v>
      </c>
      <c r="O254" s="84" t="str">
        <f>"10.2023"</f>
        <v>10.2023</v>
      </c>
      <c r="P254" s="84" t="s">
        <v>147</v>
      </c>
      <c r="Q254" s="84" t="s">
        <v>59</v>
      </c>
      <c r="R254" s="84" t="s">
        <v>32</v>
      </c>
      <c r="S254" s="84" t="s">
        <v>59</v>
      </c>
      <c r="T254" s="90" t="s">
        <v>33</v>
      </c>
      <c r="U254" s="90" t="s">
        <v>33</v>
      </c>
      <c r="V254" s="90" t="s">
        <v>79</v>
      </c>
      <c r="W254" s="15"/>
      <c r="X254" s="15"/>
      <c r="Y254" s="15"/>
      <c r="Z254" s="15"/>
    </row>
    <row r="255" spans="1:26" ht="160.5" customHeight="1" x14ac:dyDescent="0.2">
      <c r="A255" s="84">
        <v>227</v>
      </c>
      <c r="B255" s="84" t="s">
        <v>455</v>
      </c>
      <c r="C255" s="84" t="s">
        <v>933</v>
      </c>
      <c r="D255" s="84" t="s">
        <v>132</v>
      </c>
      <c r="E255" s="84" t="s">
        <v>938</v>
      </c>
      <c r="F255" s="87" t="s">
        <v>174</v>
      </c>
      <c r="G255" s="90" t="s">
        <v>934</v>
      </c>
      <c r="H255" s="84" t="s">
        <v>935</v>
      </c>
      <c r="I255" s="84" t="s">
        <v>936</v>
      </c>
      <c r="J255" s="87" t="s">
        <v>31</v>
      </c>
      <c r="K255" s="87" t="s">
        <v>55</v>
      </c>
      <c r="L255" s="88">
        <v>41000</v>
      </c>
      <c r="M255" s="84" t="s">
        <v>141</v>
      </c>
      <c r="N255" s="84" t="str">
        <f t="shared" si="23"/>
        <v>06.2023</v>
      </c>
      <c r="O255" s="84" t="str">
        <f>"08.2023"</f>
        <v>08.2023</v>
      </c>
      <c r="P255" s="84" t="s">
        <v>56</v>
      </c>
      <c r="Q255" s="84" t="s">
        <v>76</v>
      </c>
      <c r="R255" s="84" t="s">
        <v>32</v>
      </c>
      <c r="S255" s="84" t="s">
        <v>76</v>
      </c>
      <c r="T255" s="90" t="s">
        <v>33</v>
      </c>
      <c r="U255" s="90" t="s">
        <v>33</v>
      </c>
      <c r="V255" s="90" t="s">
        <v>79</v>
      </c>
      <c r="W255" s="15"/>
      <c r="X255" s="15"/>
      <c r="Y255" s="15"/>
      <c r="Z255" s="15"/>
    </row>
    <row r="256" spans="1:26" ht="41.25" customHeight="1" x14ac:dyDescent="0.2">
      <c r="A256" s="84">
        <v>228</v>
      </c>
      <c r="B256" s="84" t="s">
        <v>228</v>
      </c>
      <c r="C256" s="84" t="s">
        <v>229</v>
      </c>
      <c r="D256" s="84" t="s">
        <v>132</v>
      </c>
      <c r="E256" s="84" t="s">
        <v>937</v>
      </c>
      <c r="F256" s="87" t="s">
        <v>174</v>
      </c>
      <c r="G256" s="90" t="s">
        <v>161</v>
      </c>
      <c r="H256" s="84" t="s">
        <v>251</v>
      </c>
      <c r="I256" s="84">
        <v>670</v>
      </c>
      <c r="J256" s="87" t="s">
        <v>31</v>
      </c>
      <c r="K256" s="87" t="s">
        <v>55</v>
      </c>
      <c r="L256" s="88">
        <v>359120</v>
      </c>
      <c r="M256" s="84" t="s">
        <v>141</v>
      </c>
      <c r="N256" s="84" t="str">
        <f t="shared" si="23"/>
        <v>06.2023</v>
      </c>
      <c r="O256" s="84" t="str">
        <f>"12.2023"</f>
        <v>12.2023</v>
      </c>
      <c r="P256" s="84" t="s">
        <v>56</v>
      </c>
      <c r="Q256" s="84" t="s">
        <v>76</v>
      </c>
      <c r="R256" s="84" t="s">
        <v>32</v>
      </c>
      <c r="S256" s="84" t="s">
        <v>76</v>
      </c>
      <c r="T256" s="90" t="s">
        <v>59</v>
      </c>
      <c r="U256" s="90" t="s">
        <v>33</v>
      </c>
      <c r="V256" s="90" t="s">
        <v>79</v>
      </c>
      <c r="W256" s="15"/>
      <c r="X256" s="15"/>
      <c r="Y256" s="15"/>
      <c r="Z256" s="15"/>
    </row>
    <row r="257" spans="1:26" ht="94.5" customHeight="1" x14ac:dyDescent="0.2">
      <c r="A257" s="84">
        <v>229</v>
      </c>
      <c r="B257" s="84" t="s">
        <v>228</v>
      </c>
      <c r="C257" s="84" t="s">
        <v>229</v>
      </c>
      <c r="D257" s="84" t="s">
        <v>132</v>
      </c>
      <c r="E257" s="84" t="s">
        <v>780</v>
      </c>
      <c r="F257" s="87" t="s">
        <v>174</v>
      </c>
      <c r="G257" s="90" t="s">
        <v>161</v>
      </c>
      <c r="H257" s="84" t="s">
        <v>251</v>
      </c>
      <c r="I257" s="84">
        <v>1860</v>
      </c>
      <c r="J257" s="87" t="s">
        <v>31</v>
      </c>
      <c r="K257" s="87" t="s">
        <v>55</v>
      </c>
      <c r="L257" s="88">
        <v>996960</v>
      </c>
      <c r="M257" s="84" t="s">
        <v>141</v>
      </c>
      <c r="N257" s="84" t="str">
        <f t="shared" si="23"/>
        <v>06.2023</v>
      </c>
      <c r="O257" s="84" t="str">
        <f>"12.2023"</f>
        <v>12.2023</v>
      </c>
      <c r="P257" s="84" t="s">
        <v>56</v>
      </c>
      <c r="Q257" s="84" t="s">
        <v>76</v>
      </c>
      <c r="R257" s="84" t="s">
        <v>32</v>
      </c>
      <c r="S257" s="84" t="s">
        <v>76</v>
      </c>
      <c r="T257" s="90" t="s">
        <v>59</v>
      </c>
      <c r="U257" s="90" t="s">
        <v>33</v>
      </c>
      <c r="V257" s="90" t="s">
        <v>79</v>
      </c>
      <c r="W257" s="15"/>
      <c r="X257" s="15"/>
      <c r="Y257" s="15"/>
      <c r="Z257" s="15"/>
    </row>
    <row r="258" spans="1:26" ht="45" x14ac:dyDescent="0.2">
      <c r="A258" s="96">
        <v>230</v>
      </c>
      <c r="B258" s="24" t="str">
        <f>"17.12"</f>
        <v>17.12</v>
      </c>
      <c r="C258" s="96" t="s">
        <v>628</v>
      </c>
      <c r="D258" s="96" t="s">
        <v>131</v>
      </c>
      <c r="E258" s="96" t="s">
        <v>629</v>
      </c>
      <c r="F258" s="94" t="s">
        <v>92</v>
      </c>
      <c r="G258" s="96">
        <v>778</v>
      </c>
      <c r="H258" s="96" t="s">
        <v>630</v>
      </c>
      <c r="I258" s="96">
        <v>4000</v>
      </c>
      <c r="J258" s="94" t="s">
        <v>31</v>
      </c>
      <c r="K258" s="94" t="s">
        <v>55</v>
      </c>
      <c r="L258" s="95">
        <v>1321640</v>
      </c>
      <c r="M258" s="96" t="s">
        <v>141</v>
      </c>
      <c r="N258" s="96" t="str">
        <f>"07.2023"</f>
        <v>07.2023</v>
      </c>
      <c r="O258" s="96" t="str">
        <f>"12.2023"</f>
        <v>12.2023</v>
      </c>
      <c r="P258" s="96" t="s">
        <v>147</v>
      </c>
      <c r="Q258" s="96" t="s">
        <v>59</v>
      </c>
      <c r="R258" s="96" t="s">
        <v>32</v>
      </c>
      <c r="S258" s="96" t="s">
        <v>59</v>
      </c>
      <c r="T258" s="96">
        <v>0</v>
      </c>
      <c r="U258" s="93" t="s">
        <v>33</v>
      </c>
      <c r="V258" s="105" t="s">
        <v>79</v>
      </c>
      <c r="W258" s="96"/>
      <c r="X258" s="10"/>
      <c r="Y258" s="96"/>
      <c r="Z258" s="96"/>
    </row>
    <row r="259" spans="1:26" ht="56.25" customHeight="1" x14ac:dyDescent="0.2">
      <c r="A259" s="96">
        <v>231</v>
      </c>
      <c r="B259" s="96" t="s">
        <v>591</v>
      </c>
      <c r="C259" s="96" t="s">
        <v>886</v>
      </c>
      <c r="D259" s="96" t="s">
        <v>131</v>
      </c>
      <c r="E259" s="96" t="s">
        <v>887</v>
      </c>
      <c r="F259" s="94" t="s">
        <v>92</v>
      </c>
      <c r="G259" s="93" t="s">
        <v>706</v>
      </c>
      <c r="H259" s="96" t="s">
        <v>417</v>
      </c>
      <c r="I259" s="96">
        <v>5</v>
      </c>
      <c r="J259" s="94" t="s">
        <v>31</v>
      </c>
      <c r="K259" s="94" t="s">
        <v>55</v>
      </c>
      <c r="L259" s="95">
        <v>668430</v>
      </c>
      <c r="M259" s="96" t="s">
        <v>141</v>
      </c>
      <c r="N259" s="96" t="str">
        <f>"07.2023"</f>
        <v>07.2023</v>
      </c>
      <c r="O259" s="96" t="str">
        <f>"10.2023"</f>
        <v>10.2023</v>
      </c>
      <c r="P259" s="96" t="s">
        <v>147</v>
      </c>
      <c r="Q259" s="96" t="s">
        <v>59</v>
      </c>
      <c r="R259" s="96" t="s">
        <v>32</v>
      </c>
      <c r="S259" s="96" t="s">
        <v>59</v>
      </c>
      <c r="T259" s="93" t="s">
        <v>33</v>
      </c>
      <c r="U259" s="93" t="s">
        <v>33</v>
      </c>
      <c r="V259" s="105" t="s">
        <v>79</v>
      </c>
      <c r="W259" s="15"/>
      <c r="X259" s="15"/>
      <c r="Y259" s="15"/>
      <c r="Z259" s="15"/>
    </row>
    <row r="260" spans="1:26" ht="139.5" customHeight="1" x14ac:dyDescent="0.2">
      <c r="A260" s="102">
        <v>232</v>
      </c>
      <c r="B260" s="102" t="s">
        <v>928</v>
      </c>
      <c r="C260" s="102" t="s">
        <v>953</v>
      </c>
      <c r="D260" s="102" t="s">
        <v>131</v>
      </c>
      <c r="E260" s="102" t="s">
        <v>930</v>
      </c>
      <c r="F260" s="103" t="s">
        <v>92</v>
      </c>
      <c r="G260" s="105" t="s">
        <v>952</v>
      </c>
      <c r="H260" s="102" t="s">
        <v>931</v>
      </c>
      <c r="I260" s="102" t="s">
        <v>932</v>
      </c>
      <c r="J260" s="103" t="s">
        <v>31</v>
      </c>
      <c r="K260" s="103" t="s">
        <v>55</v>
      </c>
      <c r="L260" s="104">
        <v>158167.65</v>
      </c>
      <c r="M260" s="102" t="s">
        <v>141</v>
      </c>
      <c r="N260" s="102" t="str">
        <f>"07.2023"</f>
        <v>07.2023</v>
      </c>
      <c r="O260" s="102" t="str">
        <f>"10.2023"</f>
        <v>10.2023</v>
      </c>
      <c r="P260" s="102" t="s">
        <v>147</v>
      </c>
      <c r="Q260" s="102" t="s">
        <v>59</v>
      </c>
      <c r="R260" s="102" t="s">
        <v>32</v>
      </c>
      <c r="S260" s="102" t="s">
        <v>59</v>
      </c>
      <c r="T260" s="105" t="s">
        <v>33</v>
      </c>
      <c r="U260" s="105" t="s">
        <v>33</v>
      </c>
      <c r="V260" s="105" t="s">
        <v>79</v>
      </c>
      <c r="W260" s="15"/>
      <c r="X260" s="15"/>
      <c r="Y260" s="15"/>
      <c r="Z260" s="15"/>
    </row>
    <row r="261" spans="1:26" ht="281.25" x14ac:dyDescent="0.2">
      <c r="A261" s="102">
        <v>233</v>
      </c>
      <c r="B261" s="102" t="s">
        <v>940</v>
      </c>
      <c r="C261" s="102" t="s">
        <v>941</v>
      </c>
      <c r="D261" s="102" t="s">
        <v>131</v>
      </c>
      <c r="E261" s="102" t="s">
        <v>942</v>
      </c>
      <c r="F261" s="103" t="s">
        <v>92</v>
      </c>
      <c r="G261" s="105" t="s">
        <v>943</v>
      </c>
      <c r="H261" s="102" t="s">
        <v>944</v>
      </c>
      <c r="I261" s="102" t="s">
        <v>945</v>
      </c>
      <c r="J261" s="103" t="s">
        <v>31</v>
      </c>
      <c r="K261" s="103" t="s">
        <v>55</v>
      </c>
      <c r="L261" s="104">
        <v>250250.42</v>
      </c>
      <c r="M261" s="102" t="s">
        <v>141</v>
      </c>
      <c r="N261" s="102" t="str">
        <f>"07.2023"</f>
        <v>07.2023</v>
      </c>
      <c r="O261" s="102" t="str">
        <f>"12.2023"</f>
        <v>12.2023</v>
      </c>
      <c r="P261" s="102" t="s">
        <v>147</v>
      </c>
      <c r="Q261" s="102" t="s">
        <v>59</v>
      </c>
      <c r="R261" s="102" t="s">
        <v>32</v>
      </c>
      <c r="S261" s="102" t="s">
        <v>59</v>
      </c>
      <c r="T261" s="105" t="s">
        <v>33</v>
      </c>
      <c r="U261" s="105" t="s">
        <v>33</v>
      </c>
      <c r="V261" s="105" t="s">
        <v>79</v>
      </c>
      <c r="W261" s="15"/>
      <c r="X261" s="15"/>
      <c r="Y261" s="15"/>
      <c r="Z261" s="15"/>
    </row>
    <row r="262" spans="1:26" ht="326.25" x14ac:dyDescent="0.2">
      <c r="A262" s="263">
        <v>234</v>
      </c>
      <c r="B262" s="100" t="s">
        <v>241</v>
      </c>
      <c r="C262" s="110" t="s">
        <v>237</v>
      </c>
      <c r="D262" s="199" t="s">
        <v>132</v>
      </c>
      <c r="E262" s="199" t="s">
        <v>111</v>
      </c>
      <c r="F262" s="201" t="s">
        <v>92</v>
      </c>
      <c r="G262" s="100" t="s">
        <v>238</v>
      </c>
      <c r="H262" s="100" t="s">
        <v>239</v>
      </c>
      <c r="I262" s="100" t="s">
        <v>240</v>
      </c>
      <c r="J262" s="201" t="s">
        <v>31</v>
      </c>
      <c r="K262" s="201" t="s">
        <v>55</v>
      </c>
      <c r="L262" s="205" t="s">
        <v>951</v>
      </c>
      <c r="M262" s="199" t="s">
        <v>141</v>
      </c>
      <c r="N262" s="199" t="str">
        <f>"07.2023"</f>
        <v>07.2023</v>
      </c>
      <c r="O262" s="199" t="str">
        <f>"07.2024"</f>
        <v>07.2024</v>
      </c>
      <c r="P262" s="199" t="s">
        <v>62</v>
      </c>
      <c r="Q262" s="199" t="s">
        <v>59</v>
      </c>
      <c r="R262" s="199" t="s">
        <v>32</v>
      </c>
      <c r="S262" s="199" t="s">
        <v>76</v>
      </c>
      <c r="T262" s="200" t="s">
        <v>59</v>
      </c>
      <c r="U262" s="200" t="s">
        <v>33</v>
      </c>
      <c r="V262" s="200" t="s">
        <v>79</v>
      </c>
      <c r="W262" s="265"/>
      <c r="X262" s="265"/>
      <c r="Y262" s="265"/>
      <c r="Z262" s="265"/>
    </row>
    <row r="263" spans="1:26" ht="371.25" x14ac:dyDescent="0.2">
      <c r="A263" s="264"/>
      <c r="B263" s="101" t="s">
        <v>946</v>
      </c>
      <c r="C263" s="101" t="s">
        <v>947</v>
      </c>
      <c r="D263" s="199"/>
      <c r="E263" s="199"/>
      <c r="F263" s="201"/>
      <c r="G263" s="101" t="s">
        <v>949</v>
      </c>
      <c r="H263" s="101" t="s">
        <v>948</v>
      </c>
      <c r="I263" s="101" t="s">
        <v>950</v>
      </c>
      <c r="J263" s="201"/>
      <c r="K263" s="201"/>
      <c r="L263" s="205"/>
      <c r="M263" s="199"/>
      <c r="N263" s="199"/>
      <c r="O263" s="199"/>
      <c r="P263" s="199"/>
      <c r="Q263" s="199"/>
      <c r="R263" s="199"/>
      <c r="S263" s="199"/>
      <c r="T263" s="200"/>
      <c r="U263" s="200"/>
      <c r="V263" s="200"/>
      <c r="W263" s="265"/>
      <c r="X263" s="265"/>
      <c r="Y263" s="265"/>
      <c r="Z263" s="265"/>
    </row>
    <row r="264" spans="1:26" ht="47.25" customHeight="1" x14ac:dyDescent="0.2">
      <c r="A264" s="106">
        <v>235</v>
      </c>
      <c r="B264" s="106" t="s">
        <v>954</v>
      </c>
      <c r="C264" s="106" t="s">
        <v>955</v>
      </c>
      <c r="D264" s="106" t="s">
        <v>131</v>
      </c>
      <c r="E264" s="106" t="s">
        <v>956</v>
      </c>
      <c r="F264" s="108" t="s">
        <v>92</v>
      </c>
      <c r="G264" s="107" t="s">
        <v>957</v>
      </c>
      <c r="H264" s="106" t="s">
        <v>958</v>
      </c>
      <c r="I264" s="106" t="s">
        <v>959</v>
      </c>
      <c r="J264" s="108" t="s">
        <v>31</v>
      </c>
      <c r="K264" s="108" t="s">
        <v>55</v>
      </c>
      <c r="L264" s="109">
        <v>539168.34</v>
      </c>
      <c r="M264" s="106" t="s">
        <v>141</v>
      </c>
      <c r="N264" s="106" t="str">
        <f t="shared" ref="N264:N270" si="24">"07.2023"</f>
        <v>07.2023</v>
      </c>
      <c r="O264" s="106" t="str">
        <f>"11.2023"</f>
        <v>11.2023</v>
      </c>
      <c r="P264" s="106" t="s">
        <v>147</v>
      </c>
      <c r="Q264" s="106" t="s">
        <v>59</v>
      </c>
      <c r="R264" s="106" t="s">
        <v>32</v>
      </c>
      <c r="S264" s="106" t="s">
        <v>59</v>
      </c>
      <c r="T264" s="107" t="s">
        <v>33</v>
      </c>
      <c r="U264" s="107" t="s">
        <v>33</v>
      </c>
      <c r="V264" s="107" t="s">
        <v>79</v>
      </c>
      <c r="W264" s="15"/>
      <c r="X264" s="15"/>
      <c r="Y264" s="15"/>
      <c r="Z264" s="15"/>
    </row>
    <row r="265" spans="1:26" ht="53.25" customHeight="1" x14ac:dyDescent="0.2">
      <c r="A265" s="106">
        <v>236</v>
      </c>
      <c r="B265" s="106" t="s">
        <v>961</v>
      </c>
      <c r="C265" s="106" t="s">
        <v>962</v>
      </c>
      <c r="D265" s="106" t="s">
        <v>131</v>
      </c>
      <c r="E265" s="106" t="s">
        <v>960</v>
      </c>
      <c r="F265" s="108" t="s">
        <v>92</v>
      </c>
      <c r="G265" s="107" t="s">
        <v>171</v>
      </c>
      <c r="H265" s="106" t="s">
        <v>172</v>
      </c>
      <c r="I265" s="106" t="s">
        <v>963</v>
      </c>
      <c r="J265" s="108" t="s">
        <v>31</v>
      </c>
      <c r="K265" s="108" t="s">
        <v>55</v>
      </c>
      <c r="L265" s="109">
        <v>1017433.34</v>
      </c>
      <c r="M265" s="106" t="s">
        <v>141</v>
      </c>
      <c r="N265" s="106" t="str">
        <f t="shared" si="24"/>
        <v>07.2023</v>
      </c>
      <c r="O265" s="106" t="str">
        <f>"11.2023"</f>
        <v>11.2023</v>
      </c>
      <c r="P265" s="106" t="s">
        <v>147</v>
      </c>
      <c r="Q265" s="106" t="s">
        <v>59</v>
      </c>
      <c r="R265" s="106" t="s">
        <v>32</v>
      </c>
      <c r="S265" s="106" t="s">
        <v>59</v>
      </c>
      <c r="T265" s="107" t="s">
        <v>33</v>
      </c>
      <c r="U265" s="107" t="s">
        <v>33</v>
      </c>
      <c r="V265" s="107" t="s">
        <v>79</v>
      </c>
      <c r="W265" s="15"/>
      <c r="X265" s="15"/>
      <c r="Y265" s="15"/>
      <c r="Z265" s="15"/>
    </row>
    <row r="266" spans="1:26" ht="57.75" customHeight="1" x14ac:dyDescent="0.2">
      <c r="A266" s="111">
        <v>237</v>
      </c>
      <c r="B266" s="111" t="s">
        <v>964</v>
      </c>
      <c r="C266" s="111" t="s">
        <v>965</v>
      </c>
      <c r="D266" s="111" t="s">
        <v>131</v>
      </c>
      <c r="E266" s="111" t="s">
        <v>966</v>
      </c>
      <c r="F266" s="113" t="s">
        <v>92</v>
      </c>
      <c r="G266" s="112" t="s">
        <v>967</v>
      </c>
      <c r="H266" s="111" t="s">
        <v>968</v>
      </c>
      <c r="I266" s="111" t="s">
        <v>969</v>
      </c>
      <c r="J266" s="113" t="s">
        <v>31</v>
      </c>
      <c r="K266" s="113" t="s">
        <v>55</v>
      </c>
      <c r="L266" s="114">
        <v>4495575</v>
      </c>
      <c r="M266" s="111" t="s">
        <v>141</v>
      </c>
      <c r="N266" s="111" t="str">
        <f t="shared" si="24"/>
        <v>07.2023</v>
      </c>
      <c r="O266" s="111" t="str">
        <f>"11.2023"</f>
        <v>11.2023</v>
      </c>
      <c r="P266" s="111" t="s">
        <v>147</v>
      </c>
      <c r="Q266" s="111" t="s">
        <v>59</v>
      </c>
      <c r="R266" s="111" t="s">
        <v>32</v>
      </c>
      <c r="S266" s="111" t="s">
        <v>59</v>
      </c>
      <c r="T266" s="112" t="s">
        <v>33</v>
      </c>
      <c r="U266" s="112" t="s">
        <v>33</v>
      </c>
      <c r="V266" s="112" t="s">
        <v>79</v>
      </c>
      <c r="W266" s="15"/>
      <c r="X266" s="15"/>
      <c r="Y266" s="15"/>
      <c r="Z266" s="15"/>
    </row>
    <row r="267" spans="1:26" ht="101.25" customHeight="1" x14ac:dyDescent="0.2">
      <c r="A267" s="111">
        <v>238</v>
      </c>
      <c r="B267" s="111" t="s">
        <v>988</v>
      </c>
      <c r="C267" s="111" t="s">
        <v>989</v>
      </c>
      <c r="D267" s="111" t="s">
        <v>132</v>
      </c>
      <c r="E267" s="111" t="s">
        <v>990</v>
      </c>
      <c r="F267" s="113" t="s">
        <v>92</v>
      </c>
      <c r="G267" s="112" t="s">
        <v>158</v>
      </c>
      <c r="H267" s="111" t="s">
        <v>53</v>
      </c>
      <c r="I267" s="111" t="s">
        <v>991</v>
      </c>
      <c r="J267" s="113" t="s">
        <v>31</v>
      </c>
      <c r="K267" s="113" t="s">
        <v>55</v>
      </c>
      <c r="L267" s="114">
        <v>210933.32</v>
      </c>
      <c r="M267" s="111" t="s">
        <v>141</v>
      </c>
      <c r="N267" s="111" t="str">
        <f t="shared" si="24"/>
        <v>07.2023</v>
      </c>
      <c r="O267" s="111" t="str">
        <f>"08.2024"</f>
        <v>08.2024</v>
      </c>
      <c r="P267" s="111" t="s">
        <v>147</v>
      </c>
      <c r="Q267" s="111" t="s">
        <v>59</v>
      </c>
      <c r="R267" s="111" t="s">
        <v>32</v>
      </c>
      <c r="S267" s="111" t="s">
        <v>59</v>
      </c>
      <c r="T267" s="112" t="s">
        <v>33</v>
      </c>
      <c r="U267" s="112" t="s">
        <v>33</v>
      </c>
      <c r="V267" s="112" t="s">
        <v>79</v>
      </c>
      <c r="W267" s="15"/>
      <c r="X267" s="15"/>
      <c r="Y267" s="15"/>
      <c r="Z267" s="15"/>
    </row>
    <row r="268" spans="1:26" ht="69" customHeight="1" x14ac:dyDescent="0.2">
      <c r="A268" s="111">
        <v>239</v>
      </c>
      <c r="B268" s="106" t="s">
        <v>972</v>
      </c>
      <c r="C268" s="106" t="s">
        <v>971</v>
      </c>
      <c r="D268" s="106" t="s">
        <v>131</v>
      </c>
      <c r="E268" s="106" t="s">
        <v>973</v>
      </c>
      <c r="F268" s="108" t="s">
        <v>92</v>
      </c>
      <c r="G268" s="107" t="s">
        <v>974</v>
      </c>
      <c r="H268" s="106" t="s">
        <v>975</v>
      </c>
      <c r="I268" s="106" t="s">
        <v>976</v>
      </c>
      <c r="J268" s="108" t="s">
        <v>31</v>
      </c>
      <c r="K268" s="108" t="s">
        <v>55</v>
      </c>
      <c r="L268" s="109">
        <v>3252150.01</v>
      </c>
      <c r="M268" s="106" t="s">
        <v>141</v>
      </c>
      <c r="N268" s="106" t="str">
        <f t="shared" si="24"/>
        <v>07.2023</v>
      </c>
      <c r="O268" s="106" t="str">
        <f>"12.2023"</f>
        <v>12.2023</v>
      </c>
      <c r="P268" s="106" t="s">
        <v>147</v>
      </c>
      <c r="Q268" s="106" t="s">
        <v>59</v>
      </c>
      <c r="R268" s="106" t="s">
        <v>32</v>
      </c>
      <c r="S268" s="106" t="s">
        <v>59</v>
      </c>
      <c r="T268" s="107" t="s">
        <v>33</v>
      </c>
      <c r="U268" s="107" t="s">
        <v>33</v>
      </c>
      <c r="V268" s="107" t="s">
        <v>79</v>
      </c>
      <c r="W268" s="15"/>
      <c r="X268" s="15"/>
      <c r="Y268" s="15"/>
      <c r="Z268" s="15"/>
    </row>
    <row r="269" spans="1:26" ht="104.25" customHeight="1" x14ac:dyDescent="0.2">
      <c r="A269" s="111">
        <v>240</v>
      </c>
      <c r="B269" s="111" t="s">
        <v>977</v>
      </c>
      <c r="C269" s="111" t="s">
        <v>978</v>
      </c>
      <c r="D269" s="111" t="s">
        <v>131</v>
      </c>
      <c r="E269" s="111" t="s">
        <v>979</v>
      </c>
      <c r="F269" s="113" t="s">
        <v>92</v>
      </c>
      <c r="G269" s="112" t="s">
        <v>508</v>
      </c>
      <c r="H269" s="111" t="s">
        <v>509</v>
      </c>
      <c r="I269" s="111" t="s">
        <v>980</v>
      </c>
      <c r="J269" s="113" t="s">
        <v>31</v>
      </c>
      <c r="K269" s="113" t="s">
        <v>55</v>
      </c>
      <c r="L269" s="114">
        <v>1572850</v>
      </c>
      <c r="M269" s="111" t="s">
        <v>141</v>
      </c>
      <c r="N269" s="111" t="str">
        <f t="shared" si="24"/>
        <v>07.2023</v>
      </c>
      <c r="O269" s="111" t="str">
        <f>"12.2023"</f>
        <v>12.2023</v>
      </c>
      <c r="P269" s="111" t="s">
        <v>147</v>
      </c>
      <c r="Q269" s="111" t="s">
        <v>59</v>
      </c>
      <c r="R269" s="111" t="s">
        <v>32</v>
      </c>
      <c r="S269" s="111" t="s">
        <v>59</v>
      </c>
      <c r="T269" s="112" t="s">
        <v>33</v>
      </c>
      <c r="U269" s="112" t="s">
        <v>33</v>
      </c>
      <c r="V269" s="112" t="s">
        <v>79</v>
      </c>
      <c r="W269" s="15"/>
      <c r="X269" s="15"/>
      <c r="Y269" s="15"/>
      <c r="Z269" s="15"/>
    </row>
    <row r="270" spans="1:26" ht="53.25" customHeight="1" x14ac:dyDescent="0.2">
      <c r="A270" s="111">
        <v>241</v>
      </c>
      <c r="B270" s="111" t="s">
        <v>970</v>
      </c>
      <c r="C270" s="111" t="s">
        <v>981</v>
      </c>
      <c r="D270" s="111" t="s">
        <v>131</v>
      </c>
      <c r="E270" s="111" t="s">
        <v>996</v>
      </c>
      <c r="F270" s="113" t="s">
        <v>92</v>
      </c>
      <c r="G270" s="112" t="s">
        <v>706</v>
      </c>
      <c r="H270" s="111" t="s">
        <v>417</v>
      </c>
      <c r="I270" s="111">
        <v>5</v>
      </c>
      <c r="J270" s="113" t="s">
        <v>31</v>
      </c>
      <c r="K270" s="113" t="s">
        <v>55</v>
      </c>
      <c r="L270" s="114">
        <v>315166.65000000002</v>
      </c>
      <c r="M270" s="111" t="s">
        <v>141</v>
      </c>
      <c r="N270" s="111" t="str">
        <f t="shared" si="24"/>
        <v>07.2023</v>
      </c>
      <c r="O270" s="111" t="str">
        <f t="shared" ref="O270:O273" si="25">"12.2023"</f>
        <v>12.2023</v>
      </c>
      <c r="P270" s="111" t="s">
        <v>147</v>
      </c>
      <c r="Q270" s="111" t="s">
        <v>59</v>
      </c>
      <c r="R270" s="111" t="s">
        <v>32</v>
      </c>
      <c r="S270" s="111" t="s">
        <v>59</v>
      </c>
      <c r="T270" s="112" t="s">
        <v>33</v>
      </c>
      <c r="U270" s="112" t="s">
        <v>33</v>
      </c>
      <c r="V270" s="112" t="s">
        <v>79</v>
      </c>
      <c r="W270" s="15"/>
      <c r="X270" s="15"/>
      <c r="Y270" s="15"/>
      <c r="Z270" s="15"/>
    </row>
    <row r="271" spans="1:26" ht="57.75" customHeight="1" x14ac:dyDescent="0.2">
      <c r="A271" s="111">
        <v>242</v>
      </c>
      <c r="B271" s="111" t="s">
        <v>788</v>
      </c>
      <c r="C271" s="111" t="s">
        <v>789</v>
      </c>
      <c r="D271" s="111" t="s">
        <v>131</v>
      </c>
      <c r="E271" s="111" t="s">
        <v>790</v>
      </c>
      <c r="F271" s="113" t="s">
        <v>92</v>
      </c>
      <c r="G271" s="112" t="s">
        <v>157</v>
      </c>
      <c r="H271" s="111" t="s">
        <v>183</v>
      </c>
      <c r="I271" s="111">
        <v>4</v>
      </c>
      <c r="J271" s="113" t="s">
        <v>31</v>
      </c>
      <c r="K271" s="113" t="s">
        <v>55</v>
      </c>
      <c r="L271" s="114">
        <v>869333.32</v>
      </c>
      <c r="M271" s="111" t="s">
        <v>141</v>
      </c>
      <c r="N271" s="111" t="str">
        <f t="shared" ref="N271:N283" si="26">"08.2023"</f>
        <v>08.2023</v>
      </c>
      <c r="O271" s="111" t="str">
        <f t="shared" si="25"/>
        <v>12.2023</v>
      </c>
      <c r="P271" s="111" t="s">
        <v>147</v>
      </c>
      <c r="Q271" s="111" t="s">
        <v>59</v>
      </c>
      <c r="R271" s="111" t="s">
        <v>32</v>
      </c>
      <c r="S271" s="111" t="s">
        <v>59</v>
      </c>
      <c r="T271" s="112" t="s">
        <v>33</v>
      </c>
      <c r="U271" s="112" t="s">
        <v>33</v>
      </c>
      <c r="V271" s="112" t="s">
        <v>79</v>
      </c>
      <c r="W271" s="15"/>
      <c r="X271" s="15"/>
      <c r="Y271" s="15"/>
      <c r="Z271" s="15"/>
    </row>
    <row r="272" spans="1:26" ht="116.25" customHeight="1" x14ac:dyDescent="0.2">
      <c r="A272" s="111">
        <v>243</v>
      </c>
      <c r="B272" s="111" t="s">
        <v>982</v>
      </c>
      <c r="C272" s="111" t="s">
        <v>983</v>
      </c>
      <c r="D272" s="111" t="s">
        <v>131</v>
      </c>
      <c r="E272" s="111" t="s">
        <v>984</v>
      </c>
      <c r="F272" s="113" t="s">
        <v>92</v>
      </c>
      <c r="G272" s="112" t="s">
        <v>985</v>
      </c>
      <c r="H272" s="111" t="s">
        <v>986</v>
      </c>
      <c r="I272" s="111" t="s">
        <v>987</v>
      </c>
      <c r="J272" s="113" t="s">
        <v>31</v>
      </c>
      <c r="K272" s="113" t="s">
        <v>55</v>
      </c>
      <c r="L272" s="114">
        <v>1386208.05</v>
      </c>
      <c r="M272" s="111" t="s">
        <v>141</v>
      </c>
      <c r="N272" s="111" t="str">
        <f t="shared" si="26"/>
        <v>08.2023</v>
      </c>
      <c r="O272" s="111" t="str">
        <f t="shared" si="25"/>
        <v>12.2023</v>
      </c>
      <c r="P272" s="111" t="s">
        <v>147</v>
      </c>
      <c r="Q272" s="111" t="s">
        <v>59</v>
      </c>
      <c r="R272" s="111" t="s">
        <v>32</v>
      </c>
      <c r="S272" s="111" t="s">
        <v>59</v>
      </c>
      <c r="T272" s="112" t="s">
        <v>33</v>
      </c>
      <c r="U272" s="112" t="s">
        <v>33</v>
      </c>
      <c r="V272" s="112" t="s">
        <v>79</v>
      </c>
      <c r="W272" s="15"/>
      <c r="X272" s="15"/>
      <c r="Y272" s="15"/>
      <c r="Z272" s="15"/>
    </row>
    <row r="273" spans="1:26" ht="57.75" customHeight="1" x14ac:dyDescent="0.2">
      <c r="A273" s="111">
        <v>244</v>
      </c>
      <c r="B273" s="111" t="s">
        <v>992</v>
      </c>
      <c r="C273" s="111" t="s">
        <v>993</v>
      </c>
      <c r="D273" s="111" t="s">
        <v>131</v>
      </c>
      <c r="E273" s="111" t="s">
        <v>994</v>
      </c>
      <c r="F273" s="113" t="s">
        <v>92</v>
      </c>
      <c r="G273" s="112" t="s">
        <v>706</v>
      </c>
      <c r="H273" s="111" t="s">
        <v>417</v>
      </c>
      <c r="I273" s="111">
        <v>68000</v>
      </c>
      <c r="J273" s="113" t="s">
        <v>31</v>
      </c>
      <c r="K273" s="113" t="s">
        <v>55</v>
      </c>
      <c r="L273" s="114">
        <v>3023280</v>
      </c>
      <c r="M273" s="111" t="s">
        <v>141</v>
      </c>
      <c r="N273" s="111" t="str">
        <f t="shared" si="26"/>
        <v>08.2023</v>
      </c>
      <c r="O273" s="111" t="str">
        <f t="shared" si="25"/>
        <v>12.2023</v>
      </c>
      <c r="P273" s="111" t="s">
        <v>62</v>
      </c>
      <c r="Q273" s="111" t="s">
        <v>59</v>
      </c>
      <c r="R273" s="111" t="s">
        <v>32</v>
      </c>
      <c r="S273" s="111" t="s">
        <v>76</v>
      </c>
      <c r="T273" s="112" t="s">
        <v>33</v>
      </c>
      <c r="U273" s="112" t="s">
        <v>33</v>
      </c>
      <c r="V273" s="112" t="s">
        <v>79</v>
      </c>
      <c r="W273" s="15"/>
      <c r="X273" s="15"/>
      <c r="Y273" s="15"/>
      <c r="Z273" s="15"/>
    </row>
    <row r="274" spans="1:26" ht="409.5" x14ac:dyDescent="0.2">
      <c r="A274" s="116" t="s">
        <v>997</v>
      </c>
      <c r="B274" s="116" t="s">
        <v>998</v>
      </c>
      <c r="C274" s="116" t="s">
        <v>999</v>
      </c>
      <c r="D274" s="116" t="s">
        <v>1000</v>
      </c>
      <c r="E274" s="116" t="s">
        <v>1001</v>
      </c>
      <c r="F274" s="118" t="s">
        <v>92</v>
      </c>
      <c r="G274" s="115" t="s">
        <v>1017</v>
      </c>
      <c r="H274" s="116" t="s">
        <v>1006</v>
      </c>
      <c r="I274" s="116" t="s">
        <v>1007</v>
      </c>
      <c r="J274" s="118" t="s">
        <v>31</v>
      </c>
      <c r="K274" s="118" t="s">
        <v>55</v>
      </c>
      <c r="L274" s="119" t="s">
        <v>1015</v>
      </c>
      <c r="M274" s="116" t="s">
        <v>141</v>
      </c>
      <c r="N274" s="116" t="str">
        <f t="shared" si="26"/>
        <v>08.2023</v>
      </c>
      <c r="O274" s="116" t="str">
        <f>"08.2024"</f>
        <v>08.2024</v>
      </c>
      <c r="P274" s="116" t="s">
        <v>1008</v>
      </c>
      <c r="Q274" s="116" t="s">
        <v>59</v>
      </c>
      <c r="R274" s="116" t="s">
        <v>32</v>
      </c>
      <c r="S274" s="116" t="s">
        <v>76</v>
      </c>
      <c r="T274" s="117" t="s">
        <v>59</v>
      </c>
      <c r="U274" s="117" t="s">
        <v>33</v>
      </c>
      <c r="V274" s="117" t="s">
        <v>79</v>
      </c>
      <c r="W274" s="15"/>
      <c r="X274" s="15"/>
      <c r="Y274" s="15"/>
      <c r="Z274" s="15"/>
    </row>
    <row r="275" spans="1:26" ht="409.5" x14ac:dyDescent="0.2">
      <c r="A275" s="116" t="s">
        <v>1002</v>
      </c>
      <c r="B275" s="116" t="s">
        <v>1003</v>
      </c>
      <c r="C275" s="116" t="s">
        <v>1004</v>
      </c>
      <c r="D275" s="116" t="s">
        <v>1005</v>
      </c>
      <c r="E275" s="116" t="s">
        <v>111</v>
      </c>
      <c r="F275" s="118" t="s">
        <v>92</v>
      </c>
      <c r="G275" s="115" t="s">
        <v>1017</v>
      </c>
      <c r="H275" s="116" t="s">
        <v>1009</v>
      </c>
      <c r="I275" s="116" t="s">
        <v>1010</v>
      </c>
      <c r="J275" s="118" t="s">
        <v>31</v>
      </c>
      <c r="K275" s="118" t="s">
        <v>55</v>
      </c>
      <c r="L275" s="119" t="s">
        <v>1016</v>
      </c>
      <c r="M275" s="116" t="s">
        <v>141</v>
      </c>
      <c r="N275" s="116" t="str">
        <f t="shared" si="26"/>
        <v>08.2023</v>
      </c>
      <c r="O275" s="116" t="str">
        <f>"07.2024"</f>
        <v>07.2024</v>
      </c>
      <c r="P275" s="116" t="s">
        <v>62</v>
      </c>
      <c r="Q275" s="116" t="s">
        <v>59</v>
      </c>
      <c r="R275" s="116" t="s">
        <v>32</v>
      </c>
      <c r="S275" s="116" t="s">
        <v>76</v>
      </c>
      <c r="T275" s="117" t="s">
        <v>59</v>
      </c>
      <c r="U275" s="117" t="s">
        <v>33</v>
      </c>
      <c r="V275" s="117" t="s">
        <v>79</v>
      </c>
      <c r="W275" s="15"/>
      <c r="X275" s="15"/>
      <c r="Y275" s="15"/>
      <c r="Z275" s="15"/>
    </row>
    <row r="276" spans="1:26" s="118" customFormat="1" ht="45" x14ac:dyDescent="0.2">
      <c r="A276" s="118" t="s">
        <v>1011</v>
      </c>
      <c r="B276" s="118" t="s">
        <v>1012</v>
      </c>
      <c r="C276" s="118" t="s">
        <v>1013</v>
      </c>
      <c r="D276" s="118" t="s">
        <v>131</v>
      </c>
      <c r="E276" s="118" t="s">
        <v>1014</v>
      </c>
      <c r="F276" s="118" t="s">
        <v>92</v>
      </c>
      <c r="G276" s="118" t="s">
        <v>157</v>
      </c>
      <c r="H276" s="118" t="s">
        <v>183</v>
      </c>
      <c r="I276" s="118" t="s">
        <v>1018</v>
      </c>
      <c r="J276" s="118" t="s">
        <v>31</v>
      </c>
      <c r="K276" s="118" t="s">
        <v>55</v>
      </c>
      <c r="L276" s="119">
        <v>498883.33</v>
      </c>
      <c r="M276" s="116" t="s">
        <v>141</v>
      </c>
      <c r="N276" s="116" t="str">
        <f t="shared" si="26"/>
        <v>08.2023</v>
      </c>
      <c r="O276" s="116" t="str">
        <f>"10.2023"</f>
        <v>10.2023</v>
      </c>
      <c r="P276" s="118" t="s">
        <v>147</v>
      </c>
      <c r="Q276" s="116" t="s">
        <v>59</v>
      </c>
      <c r="R276" s="116" t="s">
        <v>32</v>
      </c>
      <c r="S276" s="116" t="s">
        <v>59</v>
      </c>
      <c r="T276" s="117" t="s">
        <v>33</v>
      </c>
      <c r="U276" s="117" t="s">
        <v>33</v>
      </c>
      <c r="V276" s="117" t="s">
        <v>79</v>
      </c>
    </row>
    <row r="277" spans="1:26" s="122" customFormat="1" ht="45" x14ac:dyDescent="0.2">
      <c r="A277" s="122" t="s">
        <v>1019</v>
      </c>
      <c r="B277" s="122" t="s">
        <v>736</v>
      </c>
      <c r="C277" s="122" t="s">
        <v>1026</v>
      </c>
      <c r="D277" s="122" t="s">
        <v>131</v>
      </c>
      <c r="E277" s="122" t="s">
        <v>1027</v>
      </c>
      <c r="F277" s="122" t="s">
        <v>92</v>
      </c>
      <c r="G277" s="122" t="s">
        <v>738</v>
      </c>
      <c r="H277" s="122" t="s">
        <v>739</v>
      </c>
      <c r="I277" s="122" t="s">
        <v>1028</v>
      </c>
      <c r="J277" s="122" t="s">
        <v>31</v>
      </c>
      <c r="K277" s="122" t="s">
        <v>55</v>
      </c>
      <c r="L277" s="123">
        <v>14124566.689999999</v>
      </c>
      <c r="M277" s="120" t="s">
        <v>141</v>
      </c>
      <c r="N277" s="120" t="str">
        <f t="shared" si="26"/>
        <v>08.2023</v>
      </c>
      <c r="O277" s="120" t="str">
        <f>"12.2023"</f>
        <v>12.2023</v>
      </c>
      <c r="P277" s="122" t="s">
        <v>147</v>
      </c>
      <c r="Q277" s="120" t="s">
        <v>59</v>
      </c>
      <c r="R277" s="120" t="s">
        <v>32</v>
      </c>
      <c r="S277" s="120" t="s">
        <v>59</v>
      </c>
      <c r="T277" s="121" t="s">
        <v>33</v>
      </c>
      <c r="U277" s="121" t="s">
        <v>33</v>
      </c>
      <c r="V277" s="124" t="s">
        <v>79</v>
      </c>
    </row>
    <row r="278" spans="1:26" s="122" customFormat="1" ht="45" x14ac:dyDescent="0.2">
      <c r="A278" s="122" t="s">
        <v>1020</v>
      </c>
      <c r="B278" s="122" t="s">
        <v>704</v>
      </c>
      <c r="C278" s="122" t="s">
        <v>705</v>
      </c>
      <c r="D278" s="122" t="s">
        <v>131</v>
      </c>
      <c r="E278" s="122" t="s">
        <v>771</v>
      </c>
      <c r="F278" s="122" t="s">
        <v>92</v>
      </c>
      <c r="G278" s="122" t="s">
        <v>706</v>
      </c>
      <c r="H278" s="122" t="s">
        <v>417</v>
      </c>
      <c r="I278" s="122" t="s">
        <v>1029</v>
      </c>
      <c r="J278" s="122" t="s">
        <v>31</v>
      </c>
      <c r="K278" s="122" t="s">
        <v>55</v>
      </c>
      <c r="L278" s="123">
        <v>1721333.5</v>
      </c>
      <c r="M278" s="120" t="s">
        <v>141</v>
      </c>
      <c r="N278" s="120" t="str">
        <f t="shared" si="26"/>
        <v>08.2023</v>
      </c>
      <c r="O278" s="120" t="str">
        <f>"10.2023"</f>
        <v>10.2023</v>
      </c>
      <c r="P278" s="122" t="s">
        <v>147</v>
      </c>
      <c r="Q278" s="120" t="s">
        <v>59</v>
      </c>
      <c r="R278" s="120" t="s">
        <v>32</v>
      </c>
      <c r="S278" s="120" t="s">
        <v>59</v>
      </c>
      <c r="T278" s="121" t="s">
        <v>33</v>
      </c>
      <c r="U278" s="121" t="s">
        <v>33</v>
      </c>
      <c r="V278" s="124" t="s">
        <v>79</v>
      </c>
    </row>
    <row r="279" spans="1:26" s="122" customFormat="1" ht="45" x14ac:dyDescent="0.2">
      <c r="A279" s="122" t="s">
        <v>1021</v>
      </c>
      <c r="B279" s="122" t="s">
        <v>1030</v>
      </c>
      <c r="C279" s="122" t="s">
        <v>1031</v>
      </c>
      <c r="D279" s="122" t="s">
        <v>131</v>
      </c>
      <c r="E279" s="122" t="s">
        <v>1032</v>
      </c>
      <c r="F279" s="122" t="s">
        <v>92</v>
      </c>
      <c r="G279" s="122" t="s">
        <v>1033</v>
      </c>
      <c r="H279" s="122" t="s">
        <v>1034</v>
      </c>
      <c r="I279" s="122" t="s">
        <v>1035</v>
      </c>
      <c r="J279" s="122" t="s">
        <v>31</v>
      </c>
      <c r="K279" s="122" t="s">
        <v>55</v>
      </c>
      <c r="L279" s="123">
        <v>230777.43</v>
      </c>
      <c r="M279" s="120" t="s">
        <v>141</v>
      </c>
      <c r="N279" s="120" t="str">
        <f t="shared" si="26"/>
        <v>08.2023</v>
      </c>
      <c r="O279" s="120" t="str">
        <f>"10.2023"</f>
        <v>10.2023</v>
      </c>
      <c r="P279" s="122" t="s">
        <v>147</v>
      </c>
      <c r="Q279" s="120" t="s">
        <v>59</v>
      </c>
      <c r="R279" s="120" t="s">
        <v>32</v>
      </c>
      <c r="S279" s="120" t="s">
        <v>59</v>
      </c>
      <c r="T279" s="121" t="s">
        <v>33</v>
      </c>
      <c r="U279" s="121" t="s">
        <v>33</v>
      </c>
      <c r="V279" s="124" t="s">
        <v>79</v>
      </c>
    </row>
    <row r="280" spans="1:26" s="122" customFormat="1" ht="45" x14ac:dyDescent="0.2">
      <c r="A280" s="122" t="s">
        <v>1022</v>
      </c>
      <c r="B280" s="122" t="s">
        <v>1036</v>
      </c>
      <c r="C280" s="122" t="s">
        <v>1037</v>
      </c>
      <c r="D280" s="122" t="s">
        <v>131</v>
      </c>
      <c r="E280" s="122" t="s">
        <v>1041</v>
      </c>
      <c r="F280" s="122" t="s">
        <v>92</v>
      </c>
      <c r="G280" s="122" t="s">
        <v>1038</v>
      </c>
      <c r="H280" s="122" t="s">
        <v>1039</v>
      </c>
      <c r="I280" s="122" t="s">
        <v>1040</v>
      </c>
      <c r="J280" s="122" t="s">
        <v>31</v>
      </c>
      <c r="K280" s="122" t="s">
        <v>55</v>
      </c>
      <c r="L280" s="123">
        <v>446700</v>
      </c>
      <c r="M280" s="120" t="s">
        <v>141</v>
      </c>
      <c r="N280" s="120" t="str">
        <f t="shared" si="26"/>
        <v>08.2023</v>
      </c>
      <c r="O280" s="120" t="str">
        <f>"11.2023"</f>
        <v>11.2023</v>
      </c>
      <c r="P280" s="122" t="s">
        <v>147</v>
      </c>
      <c r="Q280" s="120" t="s">
        <v>59</v>
      </c>
      <c r="R280" s="120" t="s">
        <v>32</v>
      </c>
      <c r="S280" s="120" t="s">
        <v>59</v>
      </c>
      <c r="T280" s="121" t="s">
        <v>33</v>
      </c>
      <c r="U280" s="121" t="s">
        <v>33</v>
      </c>
      <c r="V280" s="124" t="s">
        <v>79</v>
      </c>
    </row>
    <row r="281" spans="1:26" s="122" customFormat="1" ht="45" x14ac:dyDescent="0.2">
      <c r="A281" s="122" t="s">
        <v>1023</v>
      </c>
      <c r="B281" s="122" t="s">
        <v>1055</v>
      </c>
      <c r="C281" s="122" t="s">
        <v>1042</v>
      </c>
      <c r="D281" s="122" t="s">
        <v>131</v>
      </c>
      <c r="E281" s="122" t="s">
        <v>1043</v>
      </c>
      <c r="F281" s="122" t="s">
        <v>92</v>
      </c>
      <c r="G281" s="122" t="s">
        <v>1044</v>
      </c>
      <c r="H281" s="122" t="s">
        <v>1045</v>
      </c>
      <c r="I281" s="122" t="s">
        <v>1046</v>
      </c>
      <c r="J281" s="122" t="s">
        <v>31</v>
      </c>
      <c r="K281" s="122" t="s">
        <v>55</v>
      </c>
      <c r="L281" s="123">
        <v>7627824</v>
      </c>
      <c r="M281" s="120" t="s">
        <v>141</v>
      </c>
      <c r="N281" s="120" t="str">
        <f t="shared" si="26"/>
        <v>08.2023</v>
      </c>
      <c r="O281" s="120" t="str">
        <f>"12.2023"</f>
        <v>12.2023</v>
      </c>
      <c r="P281" s="122" t="s">
        <v>147</v>
      </c>
      <c r="Q281" s="120" t="s">
        <v>59</v>
      </c>
      <c r="R281" s="120" t="s">
        <v>32</v>
      </c>
      <c r="S281" s="120" t="s">
        <v>59</v>
      </c>
      <c r="T281" s="121" t="s">
        <v>33</v>
      </c>
      <c r="U281" s="121" t="s">
        <v>33</v>
      </c>
      <c r="V281" s="121" t="s">
        <v>79</v>
      </c>
    </row>
    <row r="282" spans="1:26" s="122" customFormat="1" ht="90" x14ac:dyDescent="0.2">
      <c r="A282" s="129" t="s">
        <v>1024</v>
      </c>
      <c r="B282" s="122" t="s">
        <v>1047</v>
      </c>
      <c r="C282" s="122" t="s">
        <v>1048</v>
      </c>
      <c r="D282" s="122" t="s">
        <v>131</v>
      </c>
      <c r="E282" s="122" t="s">
        <v>1056</v>
      </c>
      <c r="F282" s="122" t="s">
        <v>92</v>
      </c>
      <c r="G282" s="122" t="s">
        <v>1049</v>
      </c>
      <c r="H282" s="122" t="s">
        <v>1050</v>
      </c>
      <c r="I282" s="122" t="s">
        <v>1051</v>
      </c>
      <c r="J282" s="122" t="s">
        <v>31</v>
      </c>
      <c r="K282" s="122" t="s">
        <v>55</v>
      </c>
      <c r="L282" s="123">
        <v>224619.6</v>
      </c>
      <c r="M282" s="120" t="s">
        <v>141</v>
      </c>
      <c r="N282" s="120" t="str">
        <f t="shared" si="26"/>
        <v>08.2023</v>
      </c>
      <c r="O282" s="120" t="str">
        <f>"11.2023"</f>
        <v>11.2023</v>
      </c>
      <c r="P282" s="122" t="s">
        <v>248</v>
      </c>
      <c r="Q282" s="120" t="s">
        <v>59</v>
      </c>
      <c r="R282" s="120" t="s">
        <v>32</v>
      </c>
      <c r="S282" s="120" t="s">
        <v>59</v>
      </c>
      <c r="T282" s="121" t="s">
        <v>33</v>
      </c>
      <c r="U282" s="121" t="s">
        <v>33</v>
      </c>
      <c r="V282" s="121" t="s">
        <v>79</v>
      </c>
    </row>
    <row r="283" spans="1:26" s="122" customFormat="1" ht="67.5" x14ac:dyDescent="0.2">
      <c r="A283" s="129" t="s">
        <v>1025</v>
      </c>
      <c r="B283" s="122" t="s">
        <v>479</v>
      </c>
      <c r="C283" s="122" t="s">
        <v>480</v>
      </c>
      <c r="D283" s="122" t="s">
        <v>132</v>
      </c>
      <c r="E283" s="122" t="s">
        <v>1052</v>
      </c>
      <c r="F283" s="122" t="s">
        <v>174</v>
      </c>
      <c r="G283" s="122" t="s">
        <v>572</v>
      </c>
      <c r="H283" s="122" t="s">
        <v>663</v>
      </c>
      <c r="I283" s="122" t="s">
        <v>1053</v>
      </c>
      <c r="J283" s="122" t="s">
        <v>31</v>
      </c>
      <c r="K283" s="122" t="s">
        <v>55</v>
      </c>
      <c r="L283" s="123" t="s">
        <v>1054</v>
      </c>
      <c r="M283" s="120" t="s">
        <v>141</v>
      </c>
      <c r="N283" s="120" t="str">
        <f t="shared" si="26"/>
        <v>08.2023</v>
      </c>
      <c r="O283" s="120" t="str">
        <f>"01.2024"</f>
        <v>01.2024</v>
      </c>
      <c r="P283" s="122" t="s">
        <v>56</v>
      </c>
      <c r="Q283" s="120" t="s">
        <v>76</v>
      </c>
      <c r="R283" s="120" t="s">
        <v>32</v>
      </c>
      <c r="S283" s="120" t="s">
        <v>76</v>
      </c>
      <c r="T283" s="121" t="s">
        <v>59</v>
      </c>
      <c r="U283" s="121" t="s">
        <v>33</v>
      </c>
      <c r="V283" s="121" t="s">
        <v>79</v>
      </c>
    </row>
    <row r="284" spans="1:26" ht="112.5" x14ac:dyDescent="0.2">
      <c r="A284" s="129" t="s">
        <v>1063</v>
      </c>
      <c r="B284" s="8" t="s">
        <v>1059</v>
      </c>
      <c r="C284" s="8" t="s">
        <v>1058</v>
      </c>
      <c r="D284" s="8" t="s">
        <v>131</v>
      </c>
      <c r="E284" s="8" t="s">
        <v>418</v>
      </c>
      <c r="F284" s="127" t="s">
        <v>92</v>
      </c>
      <c r="G284" s="125" t="s">
        <v>1060</v>
      </c>
      <c r="H284" s="8" t="s">
        <v>1061</v>
      </c>
      <c r="I284" s="8" t="s">
        <v>1062</v>
      </c>
      <c r="J284" s="127" t="s">
        <v>31</v>
      </c>
      <c r="K284" s="127" t="s">
        <v>55</v>
      </c>
      <c r="L284" s="52">
        <v>347491.03</v>
      </c>
      <c r="M284" s="8" t="s">
        <v>141</v>
      </c>
      <c r="N284" s="50" t="str">
        <f>"08.2023"</f>
        <v>08.2023</v>
      </c>
      <c r="O284" s="8" t="str">
        <f t="shared" ref="O284:O298" si="27">"12.2023"</f>
        <v>12.2023</v>
      </c>
      <c r="P284" s="8" t="s">
        <v>147</v>
      </c>
      <c r="Q284" s="8" t="s">
        <v>59</v>
      </c>
      <c r="R284" s="126" t="s">
        <v>32</v>
      </c>
      <c r="S284" s="8" t="s">
        <v>59</v>
      </c>
      <c r="T284" s="126" t="s">
        <v>33</v>
      </c>
      <c r="U284" s="126" t="s">
        <v>33</v>
      </c>
      <c r="V284" s="126" t="s">
        <v>79</v>
      </c>
      <c r="W284" s="10"/>
      <c r="X284" s="127"/>
      <c r="Y284" s="10"/>
      <c r="Z284" s="10"/>
    </row>
    <row r="285" spans="1:26" s="16" customFormat="1" ht="45" x14ac:dyDescent="0.2">
      <c r="A285" s="129" t="s">
        <v>1064</v>
      </c>
      <c r="B285" s="13" t="str">
        <f>"10.84"</f>
        <v>10.84</v>
      </c>
      <c r="C285" s="13" t="s">
        <v>119</v>
      </c>
      <c r="D285" s="125" t="s">
        <v>131</v>
      </c>
      <c r="E285" s="125" t="s">
        <v>120</v>
      </c>
      <c r="F285" s="127" t="s">
        <v>92</v>
      </c>
      <c r="G285" s="127" t="s">
        <v>157</v>
      </c>
      <c r="H285" s="125" t="s">
        <v>813</v>
      </c>
      <c r="I285" s="125">
        <v>40</v>
      </c>
      <c r="J285" s="127" t="s">
        <v>31</v>
      </c>
      <c r="K285" s="127" t="s">
        <v>55</v>
      </c>
      <c r="L285" s="128">
        <v>917333.2</v>
      </c>
      <c r="M285" s="20" t="s">
        <v>141</v>
      </c>
      <c r="N285" s="125" t="str">
        <f>"08.2023"</f>
        <v>08.2023</v>
      </c>
      <c r="O285" s="27" t="str">
        <f t="shared" si="27"/>
        <v>12.2023</v>
      </c>
      <c r="P285" s="20" t="s">
        <v>147</v>
      </c>
      <c r="Q285" s="125" t="s">
        <v>59</v>
      </c>
      <c r="R285" s="126" t="s">
        <v>32</v>
      </c>
      <c r="S285" s="125" t="s">
        <v>59</v>
      </c>
      <c r="T285" s="125">
        <v>0</v>
      </c>
      <c r="U285" s="126" t="s">
        <v>33</v>
      </c>
      <c r="V285" s="126" t="s">
        <v>79</v>
      </c>
      <c r="W285" s="10"/>
      <c r="X285" s="10"/>
      <c r="Y285" s="10"/>
      <c r="Z285" s="10"/>
    </row>
    <row r="286" spans="1:26" s="16" customFormat="1" ht="78.75" x14ac:dyDescent="0.2">
      <c r="A286" s="129" t="s">
        <v>1069</v>
      </c>
      <c r="B286" s="13" t="s">
        <v>652</v>
      </c>
      <c r="C286" s="13" t="s">
        <v>1065</v>
      </c>
      <c r="D286" s="125" t="s">
        <v>131</v>
      </c>
      <c r="E286" s="125" t="s">
        <v>1066</v>
      </c>
      <c r="F286" s="127" t="s">
        <v>92</v>
      </c>
      <c r="G286" s="127" t="s">
        <v>249</v>
      </c>
      <c r="H286" s="125" t="s">
        <v>1067</v>
      </c>
      <c r="I286" s="125" t="s">
        <v>1068</v>
      </c>
      <c r="J286" s="127" t="s">
        <v>31</v>
      </c>
      <c r="K286" s="127" t="s">
        <v>55</v>
      </c>
      <c r="L286" s="128">
        <v>6435866.6699999999</v>
      </c>
      <c r="M286" s="20" t="s">
        <v>141</v>
      </c>
      <c r="N286" s="125" t="str">
        <f>"08.2023"</f>
        <v>08.2023</v>
      </c>
      <c r="O286" s="27" t="str">
        <f t="shared" si="27"/>
        <v>12.2023</v>
      </c>
      <c r="P286" s="20" t="s">
        <v>147</v>
      </c>
      <c r="Q286" s="125" t="s">
        <v>59</v>
      </c>
      <c r="R286" s="126" t="s">
        <v>32</v>
      </c>
      <c r="S286" s="125" t="s">
        <v>59</v>
      </c>
      <c r="T286" s="125">
        <v>0</v>
      </c>
      <c r="U286" s="126" t="s">
        <v>33</v>
      </c>
      <c r="V286" s="126" t="s">
        <v>79</v>
      </c>
      <c r="W286" s="10"/>
      <c r="X286" s="10"/>
      <c r="Y286" s="10"/>
      <c r="Z286" s="10"/>
    </row>
    <row r="287" spans="1:26" s="16" customFormat="1" ht="78.75" x14ac:dyDescent="0.2">
      <c r="A287" s="129" t="s">
        <v>1074</v>
      </c>
      <c r="B287" s="13" t="s">
        <v>839</v>
      </c>
      <c r="C287" s="13" t="s">
        <v>1070</v>
      </c>
      <c r="D287" s="125" t="s">
        <v>131</v>
      </c>
      <c r="E287" s="125" t="s">
        <v>1071</v>
      </c>
      <c r="F287" s="127" t="s">
        <v>92</v>
      </c>
      <c r="G287" s="127" t="s">
        <v>1072</v>
      </c>
      <c r="H287" s="125" t="s">
        <v>1077</v>
      </c>
      <c r="I287" s="125" t="s">
        <v>1073</v>
      </c>
      <c r="J287" s="127" t="s">
        <v>31</v>
      </c>
      <c r="K287" s="127" t="s">
        <v>55</v>
      </c>
      <c r="L287" s="128">
        <v>10189672</v>
      </c>
      <c r="M287" s="20" t="s">
        <v>141</v>
      </c>
      <c r="N287" s="125" t="str">
        <f>"08.2023"</f>
        <v>08.2023</v>
      </c>
      <c r="O287" s="27" t="str">
        <f t="shared" si="27"/>
        <v>12.2023</v>
      </c>
      <c r="P287" s="20" t="s">
        <v>147</v>
      </c>
      <c r="Q287" s="125" t="s">
        <v>59</v>
      </c>
      <c r="R287" s="126" t="s">
        <v>32</v>
      </c>
      <c r="S287" s="125" t="s">
        <v>59</v>
      </c>
      <c r="T287" s="125">
        <v>0</v>
      </c>
      <c r="U287" s="126" t="s">
        <v>33</v>
      </c>
      <c r="V287" s="126" t="s">
        <v>79</v>
      </c>
      <c r="W287" s="10"/>
      <c r="X287" s="10"/>
      <c r="Y287" s="10"/>
      <c r="Z287" s="10"/>
    </row>
    <row r="288" spans="1:26" s="16" customFormat="1" ht="45" x14ac:dyDescent="0.2">
      <c r="A288" s="129" t="s">
        <v>1083</v>
      </c>
      <c r="B288" s="13" t="s">
        <v>970</v>
      </c>
      <c r="C288" s="13" t="s">
        <v>1075</v>
      </c>
      <c r="D288" s="125" t="s">
        <v>131</v>
      </c>
      <c r="E288" s="125" t="s">
        <v>1076</v>
      </c>
      <c r="F288" s="127" t="s">
        <v>92</v>
      </c>
      <c r="G288" s="127" t="s">
        <v>706</v>
      </c>
      <c r="H288" s="125" t="s">
        <v>417</v>
      </c>
      <c r="I288" s="125">
        <v>1</v>
      </c>
      <c r="J288" s="127" t="s">
        <v>31</v>
      </c>
      <c r="K288" s="127" t="s">
        <v>55</v>
      </c>
      <c r="L288" s="128">
        <v>1291581.25</v>
      </c>
      <c r="M288" s="20" t="s">
        <v>141</v>
      </c>
      <c r="N288" s="125" t="str">
        <f>"08.2023"</f>
        <v>08.2023</v>
      </c>
      <c r="O288" s="27" t="str">
        <f t="shared" si="27"/>
        <v>12.2023</v>
      </c>
      <c r="P288" s="20" t="s">
        <v>147</v>
      </c>
      <c r="Q288" s="125" t="s">
        <v>59</v>
      </c>
      <c r="R288" s="126" t="s">
        <v>32</v>
      </c>
      <c r="S288" s="125" t="s">
        <v>59</v>
      </c>
      <c r="T288" s="125">
        <v>0</v>
      </c>
      <c r="U288" s="126" t="s">
        <v>33</v>
      </c>
      <c r="V288" s="126" t="s">
        <v>79</v>
      </c>
      <c r="W288" s="10"/>
      <c r="X288" s="10"/>
      <c r="Y288" s="10"/>
      <c r="Z288" s="10"/>
    </row>
    <row r="289" spans="1:26" ht="45" x14ac:dyDescent="0.2">
      <c r="A289" s="129" t="s">
        <v>1084</v>
      </c>
      <c r="B289" s="125" t="s">
        <v>1078</v>
      </c>
      <c r="C289" s="125" t="s">
        <v>1079</v>
      </c>
      <c r="D289" s="125" t="s">
        <v>133</v>
      </c>
      <c r="E289" s="125" t="s">
        <v>1085</v>
      </c>
      <c r="F289" s="127" t="s">
        <v>92</v>
      </c>
      <c r="G289" s="125" t="s">
        <v>1080</v>
      </c>
      <c r="H289" s="125" t="s">
        <v>1081</v>
      </c>
      <c r="I289" s="125" t="s">
        <v>1082</v>
      </c>
      <c r="J289" s="127" t="s">
        <v>31</v>
      </c>
      <c r="K289" s="127" t="s">
        <v>55</v>
      </c>
      <c r="L289" s="128">
        <v>2718594.09</v>
      </c>
      <c r="M289" s="125" t="s">
        <v>141</v>
      </c>
      <c r="N289" s="125" t="str">
        <f t="shared" ref="N289:N290" si="28">"08.2023"</f>
        <v>08.2023</v>
      </c>
      <c r="O289" s="125" t="str">
        <f t="shared" si="27"/>
        <v>12.2023</v>
      </c>
      <c r="P289" s="125" t="s">
        <v>1008</v>
      </c>
      <c r="Q289" s="125" t="s">
        <v>59</v>
      </c>
      <c r="R289" s="125" t="s">
        <v>32</v>
      </c>
      <c r="S289" s="125" t="s">
        <v>76</v>
      </c>
      <c r="T289" s="126" t="s">
        <v>33</v>
      </c>
      <c r="U289" s="126" t="s">
        <v>33</v>
      </c>
      <c r="V289" s="126" t="s">
        <v>79</v>
      </c>
      <c r="W289" s="15"/>
      <c r="X289" s="15"/>
      <c r="Y289" s="15"/>
      <c r="Z289" s="15"/>
    </row>
    <row r="290" spans="1:26" s="127" customFormat="1" ht="90" x14ac:dyDescent="0.2">
      <c r="A290" s="129" t="s">
        <v>1086</v>
      </c>
      <c r="B290" s="127" t="s">
        <v>1047</v>
      </c>
      <c r="C290" s="127" t="s">
        <v>1048</v>
      </c>
      <c r="D290" s="127" t="s">
        <v>131</v>
      </c>
      <c r="E290" s="127" t="s">
        <v>1056</v>
      </c>
      <c r="F290" s="127" t="s">
        <v>92</v>
      </c>
      <c r="G290" s="127" t="s">
        <v>1049</v>
      </c>
      <c r="H290" s="127" t="s">
        <v>1050</v>
      </c>
      <c r="I290" s="127" t="s">
        <v>1051</v>
      </c>
      <c r="J290" s="127" t="s">
        <v>31</v>
      </c>
      <c r="K290" s="127" t="s">
        <v>55</v>
      </c>
      <c r="L290" s="128">
        <v>224619.6</v>
      </c>
      <c r="M290" s="125" t="s">
        <v>141</v>
      </c>
      <c r="N290" s="125" t="str">
        <f t="shared" si="28"/>
        <v>08.2023</v>
      </c>
      <c r="O290" s="125" t="str">
        <f>"11.2023"</f>
        <v>11.2023</v>
      </c>
      <c r="P290" s="127" t="s">
        <v>248</v>
      </c>
      <c r="Q290" s="125" t="s">
        <v>59</v>
      </c>
      <c r="R290" s="125" t="s">
        <v>32</v>
      </c>
      <c r="S290" s="125" t="s">
        <v>59</v>
      </c>
      <c r="T290" s="126" t="s">
        <v>33</v>
      </c>
      <c r="U290" s="126" t="s">
        <v>33</v>
      </c>
      <c r="V290" s="126" t="s">
        <v>79</v>
      </c>
    </row>
    <row r="291" spans="1:26" s="16" customFormat="1" ht="146.25" x14ac:dyDescent="0.2">
      <c r="A291" s="133" t="s">
        <v>1087</v>
      </c>
      <c r="B291" s="13" t="str">
        <f>"24.10"</f>
        <v>24.10</v>
      </c>
      <c r="C291" s="13" t="s">
        <v>1092</v>
      </c>
      <c r="D291" s="131" t="s">
        <v>131</v>
      </c>
      <c r="E291" s="131" t="s">
        <v>1106</v>
      </c>
      <c r="F291" s="133" t="s">
        <v>92</v>
      </c>
      <c r="G291" s="133" t="s">
        <v>1093</v>
      </c>
      <c r="H291" s="131" t="s">
        <v>1094</v>
      </c>
      <c r="I291" s="131" t="s">
        <v>1095</v>
      </c>
      <c r="J291" s="133" t="s">
        <v>31</v>
      </c>
      <c r="K291" s="133" t="s">
        <v>55</v>
      </c>
      <c r="L291" s="134">
        <v>158738.12</v>
      </c>
      <c r="M291" s="20" t="s">
        <v>141</v>
      </c>
      <c r="N291" s="131" t="str">
        <f>"08.2023"</f>
        <v>08.2023</v>
      </c>
      <c r="O291" s="27" t="str">
        <f t="shared" si="27"/>
        <v>12.2023</v>
      </c>
      <c r="P291" s="20" t="s">
        <v>147</v>
      </c>
      <c r="Q291" s="131" t="s">
        <v>59</v>
      </c>
      <c r="R291" s="132" t="s">
        <v>32</v>
      </c>
      <c r="S291" s="131" t="s">
        <v>59</v>
      </c>
      <c r="T291" s="131">
        <v>0</v>
      </c>
      <c r="U291" s="132" t="s">
        <v>33</v>
      </c>
      <c r="V291" s="136" t="s">
        <v>79</v>
      </c>
      <c r="W291" s="10"/>
      <c r="X291" s="10"/>
      <c r="Y291" s="10"/>
      <c r="Z291" s="10"/>
    </row>
    <row r="292" spans="1:26" s="133" customFormat="1" ht="45" x14ac:dyDescent="0.2">
      <c r="A292" s="133" t="s">
        <v>1088</v>
      </c>
      <c r="B292" s="133" t="s">
        <v>1036</v>
      </c>
      <c r="C292" s="133" t="s">
        <v>1037</v>
      </c>
      <c r="D292" s="133" t="s">
        <v>131</v>
      </c>
      <c r="E292" s="133" t="s">
        <v>1041</v>
      </c>
      <c r="F292" s="133" t="s">
        <v>92</v>
      </c>
      <c r="G292" s="133" t="s">
        <v>1038</v>
      </c>
      <c r="H292" s="133" t="s">
        <v>1039</v>
      </c>
      <c r="I292" s="133" t="s">
        <v>1040</v>
      </c>
      <c r="J292" s="133" t="s">
        <v>31</v>
      </c>
      <c r="K292" s="133" t="s">
        <v>55</v>
      </c>
      <c r="L292" s="134">
        <v>446700</v>
      </c>
      <c r="M292" s="131" t="s">
        <v>141</v>
      </c>
      <c r="N292" s="131" t="str">
        <f t="shared" ref="N292" si="29">"08.2023"</f>
        <v>08.2023</v>
      </c>
      <c r="O292" s="131" t="str">
        <f>"11.2023"</f>
        <v>11.2023</v>
      </c>
      <c r="P292" s="133" t="s">
        <v>147</v>
      </c>
      <c r="Q292" s="131" t="s">
        <v>59</v>
      </c>
      <c r="R292" s="131" t="s">
        <v>32</v>
      </c>
      <c r="S292" s="131" t="s">
        <v>59</v>
      </c>
      <c r="T292" s="132" t="s">
        <v>33</v>
      </c>
      <c r="U292" s="132" t="s">
        <v>33</v>
      </c>
      <c r="V292" s="136" t="s">
        <v>79</v>
      </c>
    </row>
    <row r="293" spans="1:26" s="16" customFormat="1" ht="48" customHeight="1" x14ac:dyDescent="0.2">
      <c r="A293" s="133" t="s">
        <v>1089</v>
      </c>
      <c r="B293" s="13" t="s">
        <v>1055</v>
      </c>
      <c r="C293" s="13" t="s">
        <v>1042</v>
      </c>
      <c r="D293" s="131" t="s">
        <v>131</v>
      </c>
      <c r="E293" s="131" t="s">
        <v>1096</v>
      </c>
      <c r="F293" s="133" t="s">
        <v>92</v>
      </c>
      <c r="G293" s="133" t="s">
        <v>1044</v>
      </c>
      <c r="H293" s="131" t="s">
        <v>1045</v>
      </c>
      <c r="I293" s="131" t="s">
        <v>1097</v>
      </c>
      <c r="J293" s="133" t="s">
        <v>31</v>
      </c>
      <c r="K293" s="133" t="s">
        <v>55</v>
      </c>
      <c r="L293" s="134">
        <v>4794728</v>
      </c>
      <c r="M293" s="20" t="s">
        <v>141</v>
      </c>
      <c r="N293" s="131" t="str">
        <f t="shared" ref="N293:N303" si="30">"08.2023"</f>
        <v>08.2023</v>
      </c>
      <c r="O293" s="27" t="str">
        <f t="shared" si="27"/>
        <v>12.2023</v>
      </c>
      <c r="P293" s="20" t="s">
        <v>147</v>
      </c>
      <c r="Q293" s="131" t="s">
        <v>59</v>
      </c>
      <c r="R293" s="132" t="s">
        <v>32</v>
      </c>
      <c r="S293" s="131" t="s">
        <v>59</v>
      </c>
      <c r="T293" s="131">
        <v>0</v>
      </c>
      <c r="U293" s="132" t="s">
        <v>33</v>
      </c>
      <c r="V293" s="136" t="s">
        <v>79</v>
      </c>
      <c r="W293" s="10"/>
      <c r="X293" s="10"/>
      <c r="Y293" s="10"/>
      <c r="Z293" s="10"/>
    </row>
    <row r="294" spans="1:26" s="16" customFormat="1" ht="236.25" x14ac:dyDescent="0.2">
      <c r="A294" s="133" t="s">
        <v>1090</v>
      </c>
      <c r="B294" s="13" t="s">
        <v>61</v>
      </c>
      <c r="C294" s="13" t="s">
        <v>1098</v>
      </c>
      <c r="D294" s="131" t="s">
        <v>132</v>
      </c>
      <c r="E294" s="131" t="s">
        <v>1099</v>
      </c>
      <c r="F294" s="133" t="s">
        <v>92</v>
      </c>
      <c r="G294" s="133" t="s">
        <v>1100</v>
      </c>
      <c r="H294" s="131" t="s">
        <v>1101</v>
      </c>
      <c r="I294" s="131" t="s">
        <v>1102</v>
      </c>
      <c r="J294" s="133" t="s">
        <v>31</v>
      </c>
      <c r="K294" s="133" t="s">
        <v>55</v>
      </c>
      <c r="L294" s="134">
        <v>882433.32</v>
      </c>
      <c r="M294" s="20" t="s">
        <v>141</v>
      </c>
      <c r="N294" s="131" t="str">
        <f t="shared" si="30"/>
        <v>08.2023</v>
      </c>
      <c r="O294" s="27" t="str">
        <f t="shared" si="27"/>
        <v>12.2023</v>
      </c>
      <c r="P294" s="20" t="s">
        <v>147</v>
      </c>
      <c r="Q294" s="131" t="s">
        <v>59</v>
      </c>
      <c r="R294" s="132" t="s">
        <v>32</v>
      </c>
      <c r="S294" s="131" t="s">
        <v>59</v>
      </c>
      <c r="T294" s="131">
        <v>0</v>
      </c>
      <c r="U294" s="132" t="s">
        <v>33</v>
      </c>
      <c r="V294" s="136" t="s">
        <v>79</v>
      </c>
      <c r="W294" s="10"/>
      <c r="X294" s="10"/>
      <c r="Y294" s="10"/>
      <c r="Z294" s="10"/>
    </row>
    <row r="295" spans="1:26" s="16" customFormat="1" ht="45" x14ac:dyDescent="0.2">
      <c r="A295" s="133" t="s">
        <v>1091</v>
      </c>
      <c r="B295" s="13" t="s">
        <v>1104</v>
      </c>
      <c r="C295" s="13" t="s">
        <v>1105</v>
      </c>
      <c r="D295" s="131" t="s">
        <v>131</v>
      </c>
      <c r="E295" s="131" t="s">
        <v>1107</v>
      </c>
      <c r="F295" s="133" t="s">
        <v>92</v>
      </c>
      <c r="G295" s="133" t="s">
        <v>706</v>
      </c>
      <c r="H295" s="131" t="s">
        <v>417</v>
      </c>
      <c r="I295" s="131">
        <v>93</v>
      </c>
      <c r="J295" s="133" t="s">
        <v>31</v>
      </c>
      <c r="K295" s="133" t="s">
        <v>55</v>
      </c>
      <c r="L295" s="134">
        <v>200823.27</v>
      </c>
      <c r="M295" s="20" t="s">
        <v>141</v>
      </c>
      <c r="N295" s="131" t="str">
        <f t="shared" si="30"/>
        <v>08.2023</v>
      </c>
      <c r="O295" s="27" t="str">
        <f>"11.2023"</f>
        <v>11.2023</v>
      </c>
      <c r="P295" s="20" t="s">
        <v>147</v>
      </c>
      <c r="Q295" s="131" t="s">
        <v>59</v>
      </c>
      <c r="R295" s="132" t="s">
        <v>32</v>
      </c>
      <c r="S295" s="131" t="s">
        <v>59</v>
      </c>
      <c r="T295" s="131">
        <v>0</v>
      </c>
      <c r="U295" s="132" t="s">
        <v>33</v>
      </c>
      <c r="V295" s="136" t="s">
        <v>79</v>
      </c>
      <c r="W295" s="10"/>
      <c r="X295" s="10"/>
      <c r="Y295" s="10"/>
      <c r="Z295" s="10"/>
    </row>
    <row r="296" spans="1:26" s="16" customFormat="1" ht="45" x14ac:dyDescent="0.2">
      <c r="A296" s="133" t="s">
        <v>1103</v>
      </c>
      <c r="B296" s="13" t="s">
        <v>448</v>
      </c>
      <c r="C296" s="13" t="s">
        <v>449</v>
      </c>
      <c r="D296" s="131" t="s">
        <v>131</v>
      </c>
      <c r="E296" s="131" t="s">
        <v>450</v>
      </c>
      <c r="F296" s="133" t="s">
        <v>92</v>
      </c>
      <c r="G296" s="133" t="s">
        <v>894</v>
      </c>
      <c r="H296" s="131" t="s">
        <v>895</v>
      </c>
      <c r="I296" s="131">
        <v>5000</v>
      </c>
      <c r="J296" s="133" t="s">
        <v>31</v>
      </c>
      <c r="K296" s="133" t="s">
        <v>55</v>
      </c>
      <c r="L296" s="134">
        <v>396000</v>
      </c>
      <c r="M296" s="20" t="s">
        <v>141</v>
      </c>
      <c r="N296" s="131" t="str">
        <f t="shared" si="30"/>
        <v>08.2023</v>
      </c>
      <c r="O296" s="27" t="str">
        <f t="shared" si="27"/>
        <v>12.2023</v>
      </c>
      <c r="P296" s="20" t="s">
        <v>147</v>
      </c>
      <c r="Q296" s="131" t="s">
        <v>59</v>
      </c>
      <c r="R296" s="132" t="s">
        <v>32</v>
      </c>
      <c r="S296" s="131" t="s">
        <v>59</v>
      </c>
      <c r="T296" s="131">
        <v>0</v>
      </c>
      <c r="U296" s="132" t="s">
        <v>33</v>
      </c>
      <c r="V296" s="136" t="s">
        <v>79</v>
      </c>
      <c r="W296" s="10"/>
      <c r="X296" s="10"/>
      <c r="Y296" s="10"/>
      <c r="Z296" s="10"/>
    </row>
    <row r="297" spans="1:26" s="16" customFormat="1" ht="213.75" x14ac:dyDescent="0.2">
      <c r="A297" s="137" t="s">
        <v>1108</v>
      </c>
      <c r="B297" s="13" t="s">
        <v>839</v>
      </c>
      <c r="C297" s="13" t="s">
        <v>1114</v>
      </c>
      <c r="D297" s="135" t="s">
        <v>131</v>
      </c>
      <c r="E297" s="135" t="s">
        <v>1115</v>
      </c>
      <c r="F297" s="137" t="s">
        <v>92</v>
      </c>
      <c r="G297" s="137" t="s">
        <v>1116</v>
      </c>
      <c r="H297" s="135" t="s">
        <v>417</v>
      </c>
      <c r="I297" s="135" t="s">
        <v>1117</v>
      </c>
      <c r="J297" s="137" t="s">
        <v>31</v>
      </c>
      <c r="K297" s="137" t="s">
        <v>55</v>
      </c>
      <c r="L297" s="138">
        <v>871759.2</v>
      </c>
      <c r="M297" s="20" t="s">
        <v>141</v>
      </c>
      <c r="N297" s="135" t="str">
        <f t="shared" si="30"/>
        <v>08.2023</v>
      </c>
      <c r="O297" s="27" t="str">
        <f>"12.2023"</f>
        <v>12.2023</v>
      </c>
      <c r="P297" s="20" t="s">
        <v>147</v>
      </c>
      <c r="Q297" s="135" t="s">
        <v>59</v>
      </c>
      <c r="R297" s="136" t="s">
        <v>32</v>
      </c>
      <c r="S297" s="135" t="s">
        <v>59</v>
      </c>
      <c r="T297" s="135">
        <v>0</v>
      </c>
      <c r="U297" s="136" t="s">
        <v>33</v>
      </c>
      <c r="V297" s="136" t="s">
        <v>79</v>
      </c>
      <c r="W297" s="10"/>
      <c r="X297" s="10"/>
      <c r="Y297" s="10"/>
      <c r="Z297" s="10"/>
    </row>
    <row r="298" spans="1:26" s="16" customFormat="1" ht="45" x14ac:dyDescent="0.2">
      <c r="A298" s="137" t="s">
        <v>1109</v>
      </c>
      <c r="B298" s="13" t="s">
        <v>1118</v>
      </c>
      <c r="C298" s="13" t="s">
        <v>1119</v>
      </c>
      <c r="D298" s="135" t="s">
        <v>131</v>
      </c>
      <c r="E298" s="135" t="s">
        <v>1120</v>
      </c>
      <c r="F298" s="137" t="s">
        <v>92</v>
      </c>
      <c r="G298" s="137" t="s">
        <v>1121</v>
      </c>
      <c r="H298" s="135" t="s">
        <v>417</v>
      </c>
      <c r="I298" s="135" t="s">
        <v>1122</v>
      </c>
      <c r="J298" s="137" t="s">
        <v>31</v>
      </c>
      <c r="K298" s="137" t="s">
        <v>55</v>
      </c>
      <c r="L298" s="138">
        <v>143000.5</v>
      </c>
      <c r="M298" s="20" t="s">
        <v>141</v>
      </c>
      <c r="N298" s="135" t="str">
        <f t="shared" si="30"/>
        <v>08.2023</v>
      </c>
      <c r="O298" s="27" t="str">
        <f t="shared" si="27"/>
        <v>12.2023</v>
      </c>
      <c r="P298" s="20" t="s">
        <v>147</v>
      </c>
      <c r="Q298" s="135" t="s">
        <v>59</v>
      </c>
      <c r="R298" s="136" t="s">
        <v>32</v>
      </c>
      <c r="S298" s="135" t="s">
        <v>59</v>
      </c>
      <c r="T298" s="135">
        <v>0</v>
      </c>
      <c r="U298" s="136" t="s">
        <v>33</v>
      </c>
      <c r="V298" s="136" t="s">
        <v>79</v>
      </c>
      <c r="W298" s="10"/>
      <c r="X298" s="10"/>
      <c r="Y298" s="10"/>
      <c r="Z298" s="10"/>
    </row>
    <row r="299" spans="1:26" s="16" customFormat="1" ht="45" x14ac:dyDescent="0.2">
      <c r="A299" s="137" t="s">
        <v>1110</v>
      </c>
      <c r="B299" s="13" t="s">
        <v>414</v>
      </c>
      <c r="C299" s="13" t="s">
        <v>1123</v>
      </c>
      <c r="D299" s="135" t="s">
        <v>131</v>
      </c>
      <c r="E299" s="135" t="s">
        <v>1124</v>
      </c>
      <c r="F299" s="137" t="s">
        <v>92</v>
      </c>
      <c r="G299" s="137" t="s">
        <v>738</v>
      </c>
      <c r="H299" s="135" t="s">
        <v>417</v>
      </c>
      <c r="I299" s="135" t="s">
        <v>1125</v>
      </c>
      <c r="J299" s="137" t="s">
        <v>31</v>
      </c>
      <c r="K299" s="137" t="s">
        <v>55</v>
      </c>
      <c r="L299" s="138">
        <v>315637.71999999997</v>
      </c>
      <c r="M299" s="20" t="s">
        <v>141</v>
      </c>
      <c r="N299" s="135" t="str">
        <f t="shared" si="30"/>
        <v>08.2023</v>
      </c>
      <c r="O299" s="27" t="str">
        <f>"11.2023"</f>
        <v>11.2023</v>
      </c>
      <c r="P299" s="20" t="s">
        <v>147</v>
      </c>
      <c r="Q299" s="135" t="s">
        <v>59</v>
      </c>
      <c r="R299" s="136" t="s">
        <v>32</v>
      </c>
      <c r="S299" s="135" t="s">
        <v>59</v>
      </c>
      <c r="T299" s="135">
        <v>0</v>
      </c>
      <c r="U299" s="136" t="s">
        <v>33</v>
      </c>
      <c r="V299" s="136" t="s">
        <v>79</v>
      </c>
      <c r="W299" s="10"/>
      <c r="X299" s="10"/>
      <c r="Y299" s="10"/>
      <c r="Z299" s="10"/>
    </row>
    <row r="300" spans="1:26" s="16" customFormat="1" ht="45" x14ac:dyDescent="0.2">
      <c r="A300" s="137" t="s">
        <v>1111</v>
      </c>
      <c r="B300" s="13" t="s">
        <v>1126</v>
      </c>
      <c r="C300" s="13" t="s">
        <v>1127</v>
      </c>
      <c r="D300" s="135" t="s">
        <v>131</v>
      </c>
      <c r="E300" s="135" t="s">
        <v>1128</v>
      </c>
      <c r="F300" s="137" t="s">
        <v>92</v>
      </c>
      <c r="G300" s="137" t="s">
        <v>1038</v>
      </c>
      <c r="H300" s="135" t="s">
        <v>1039</v>
      </c>
      <c r="I300" s="135" t="s">
        <v>1129</v>
      </c>
      <c r="J300" s="137" t="s">
        <v>31</v>
      </c>
      <c r="K300" s="137" t="s">
        <v>55</v>
      </c>
      <c r="L300" s="138">
        <v>203287.92</v>
      </c>
      <c r="M300" s="20" t="s">
        <v>141</v>
      </c>
      <c r="N300" s="135" t="str">
        <f t="shared" si="30"/>
        <v>08.2023</v>
      </c>
      <c r="O300" s="27" t="str">
        <f>"11.2023"</f>
        <v>11.2023</v>
      </c>
      <c r="P300" s="20" t="s">
        <v>147</v>
      </c>
      <c r="Q300" s="135" t="s">
        <v>59</v>
      </c>
      <c r="R300" s="136" t="s">
        <v>32</v>
      </c>
      <c r="S300" s="135" t="s">
        <v>59</v>
      </c>
      <c r="T300" s="135">
        <v>0</v>
      </c>
      <c r="U300" s="136" t="s">
        <v>33</v>
      </c>
      <c r="V300" s="136" t="s">
        <v>79</v>
      </c>
      <c r="W300" s="10"/>
      <c r="X300" s="10"/>
      <c r="Y300" s="10"/>
      <c r="Z300" s="10"/>
    </row>
    <row r="301" spans="1:26" s="16" customFormat="1" ht="67.5" x14ac:dyDescent="0.2">
      <c r="A301" s="141" t="s">
        <v>1112</v>
      </c>
      <c r="B301" s="13" t="s">
        <v>479</v>
      </c>
      <c r="C301" s="13" t="s">
        <v>480</v>
      </c>
      <c r="D301" s="135" t="s">
        <v>132</v>
      </c>
      <c r="E301" s="135" t="s">
        <v>225</v>
      </c>
      <c r="F301" s="137" t="s">
        <v>174</v>
      </c>
      <c r="G301" s="137" t="s">
        <v>572</v>
      </c>
      <c r="H301" s="135" t="s">
        <v>663</v>
      </c>
      <c r="I301" s="135" t="s">
        <v>1131</v>
      </c>
      <c r="J301" s="137" t="s">
        <v>31</v>
      </c>
      <c r="K301" s="137" t="s">
        <v>55</v>
      </c>
      <c r="L301" s="138" t="s">
        <v>1130</v>
      </c>
      <c r="M301" s="20" t="s">
        <v>141</v>
      </c>
      <c r="N301" s="135" t="str">
        <f t="shared" si="30"/>
        <v>08.2023</v>
      </c>
      <c r="O301" s="27" t="str">
        <f>"01.2024"</f>
        <v>01.2024</v>
      </c>
      <c r="P301" s="20" t="s">
        <v>56</v>
      </c>
      <c r="Q301" s="135" t="s">
        <v>76</v>
      </c>
      <c r="R301" s="136" t="s">
        <v>32</v>
      </c>
      <c r="S301" s="135" t="s">
        <v>76</v>
      </c>
      <c r="T301" s="135" t="s">
        <v>59</v>
      </c>
      <c r="U301" s="136" t="s">
        <v>33</v>
      </c>
      <c r="V301" s="136" t="s">
        <v>79</v>
      </c>
      <c r="W301" s="10"/>
      <c r="X301" s="10"/>
      <c r="Y301" s="10"/>
      <c r="Z301" s="10"/>
    </row>
    <row r="302" spans="1:26" s="16" customFormat="1" ht="315" x14ac:dyDescent="0.2">
      <c r="A302" s="137" t="s">
        <v>1113</v>
      </c>
      <c r="B302" s="13" t="s">
        <v>1132</v>
      </c>
      <c r="C302" s="13" t="s">
        <v>1135</v>
      </c>
      <c r="D302" s="135" t="s">
        <v>131</v>
      </c>
      <c r="E302" s="135" t="s">
        <v>1133</v>
      </c>
      <c r="F302" s="137" t="s">
        <v>174</v>
      </c>
      <c r="G302" s="137" t="s">
        <v>706</v>
      </c>
      <c r="H302" s="135" t="s">
        <v>417</v>
      </c>
      <c r="I302" s="135" t="s">
        <v>1134</v>
      </c>
      <c r="J302" s="137" t="s">
        <v>31</v>
      </c>
      <c r="K302" s="137" t="s">
        <v>55</v>
      </c>
      <c r="L302" s="138">
        <v>53570</v>
      </c>
      <c r="M302" s="20" t="s">
        <v>141</v>
      </c>
      <c r="N302" s="135" t="str">
        <f t="shared" si="30"/>
        <v>08.2023</v>
      </c>
      <c r="O302" s="27" t="str">
        <f>"09.2023"</f>
        <v>09.2023</v>
      </c>
      <c r="P302" s="20" t="s">
        <v>56</v>
      </c>
      <c r="Q302" s="135" t="s">
        <v>76</v>
      </c>
      <c r="R302" s="136" t="s">
        <v>32</v>
      </c>
      <c r="S302" s="135" t="s">
        <v>59</v>
      </c>
      <c r="T302" s="135">
        <v>0</v>
      </c>
      <c r="U302" s="136" t="s">
        <v>33</v>
      </c>
      <c r="V302" s="136" t="s">
        <v>79</v>
      </c>
      <c r="W302" s="10"/>
      <c r="X302" s="10"/>
      <c r="Y302" s="10"/>
      <c r="Z302" s="10"/>
    </row>
    <row r="303" spans="1:26" s="16" customFormat="1" ht="56.25" x14ac:dyDescent="0.2">
      <c r="A303" s="137" t="s">
        <v>1136</v>
      </c>
      <c r="B303" s="13" t="s">
        <v>1140</v>
      </c>
      <c r="C303" s="13" t="s">
        <v>1139</v>
      </c>
      <c r="D303" s="135" t="s">
        <v>131</v>
      </c>
      <c r="E303" s="135" t="s">
        <v>1137</v>
      </c>
      <c r="F303" s="137" t="s">
        <v>92</v>
      </c>
      <c r="G303" s="137" t="s">
        <v>1121</v>
      </c>
      <c r="H303" s="135" t="s">
        <v>417</v>
      </c>
      <c r="I303" s="137" t="s">
        <v>1138</v>
      </c>
      <c r="J303" s="137" t="s">
        <v>31</v>
      </c>
      <c r="K303" s="137" t="s">
        <v>55</v>
      </c>
      <c r="L303" s="138">
        <v>287992</v>
      </c>
      <c r="M303" s="20" t="s">
        <v>141</v>
      </c>
      <c r="N303" s="135" t="str">
        <f t="shared" si="30"/>
        <v>08.2023</v>
      </c>
      <c r="O303" s="27" t="str">
        <f t="shared" ref="O303:O318" si="31">"12.2023"</f>
        <v>12.2023</v>
      </c>
      <c r="P303" s="20" t="s">
        <v>147</v>
      </c>
      <c r="Q303" s="135" t="s">
        <v>59</v>
      </c>
      <c r="R303" s="136" t="s">
        <v>32</v>
      </c>
      <c r="S303" s="135" t="s">
        <v>59</v>
      </c>
      <c r="T303" s="135">
        <v>0</v>
      </c>
      <c r="U303" s="136" t="s">
        <v>33</v>
      </c>
      <c r="V303" s="136" t="s">
        <v>79</v>
      </c>
      <c r="W303" s="10"/>
      <c r="X303" s="10"/>
      <c r="Y303" s="10"/>
      <c r="Z303" s="10"/>
    </row>
    <row r="304" spans="1:26" ht="112.5" x14ac:dyDescent="0.2">
      <c r="A304" s="141" t="s">
        <v>1141</v>
      </c>
      <c r="B304" s="8" t="s">
        <v>1059</v>
      </c>
      <c r="C304" s="8" t="s">
        <v>1058</v>
      </c>
      <c r="D304" s="8" t="s">
        <v>131</v>
      </c>
      <c r="E304" s="8" t="s">
        <v>418</v>
      </c>
      <c r="F304" s="141" t="s">
        <v>92</v>
      </c>
      <c r="G304" s="139" t="s">
        <v>1060</v>
      </c>
      <c r="H304" s="8" t="s">
        <v>1061</v>
      </c>
      <c r="I304" s="8" t="s">
        <v>1062</v>
      </c>
      <c r="J304" s="141" t="s">
        <v>31</v>
      </c>
      <c r="K304" s="141" t="s">
        <v>55</v>
      </c>
      <c r="L304" s="52">
        <v>347491.03</v>
      </c>
      <c r="M304" s="8" t="s">
        <v>141</v>
      </c>
      <c r="N304" s="50" t="str">
        <f>"08.2023"</f>
        <v>08.2023</v>
      </c>
      <c r="O304" s="8" t="str">
        <f t="shared" si="31"/>
        <v>12.2023</v>
      </c>
      <c r="P304" s="8" t="s">
        <v>147</v>
      </c>
      <c r="Q304" s="8" t="s">
        <v>59</v>
      </c>
      <c r="R304" s="140" t="s">
        <v>32</v>
      </c>
      <c r="S304" s="8" t="s">
        <v>59</v>
      </c>
      <c r="T304" s="140" t="s">
        <v>33</v>
      </c>
      <c r="U304" s="140" t="s">
        <v>33</v>
      </c>
      <c r="V304" s="143" t="s">
        <v>79</v>
      </c>
      <c r="W304" s="10"/>
      <c r="X304" s="141"/>
      <c r="Y304" s="10"/>
      <c r="Z304" s="10"/>
    </row>
    <row r="305" spans="1:26" ht="45" x14ac:dyDescent="0.2">
      <c r="A305" s="144" t="s">
        <v>1142</v>
      </c>
      <c r="B305" s="8" t="s">
        <v>421</v>
      </c>
      <c r="C305" s="8" t="s">
        <v>1149</v>
      </c>
      <c r="D305" s="8" t="s">
        <v>134</v>
      </c>
      <c r="E305" s="8" t="s">
        <v>1150</v>
      </c>
      <c r="F305" s="144" t="s">
        <v>92</v>
      </c>
      <c r="G305" s="142">
        <v>876</v>
      </c>
      <c r="H305" s="8" t="s">
        <v>53</v>
      </c>
      <c r="I305" s="8">
        <v>1</v>
      </c>
      <c r="J305" s="144" t="s">
        <v>31</v>
      </c>
      <c r="K305" s="144" t="s">
        <v>55</v>
      </c>
      <c r="L305" s="52">
        <v>8654988</v>
      </c>
      <c r="M305" s="8" t="s">
        <v>141</v>
      </c>
      <c r="N305" s="50" t="str">
        <f>"09.2023"</f>
        <v>09.2023</v>
      </c>
      <c r="O305" s="8" t="str">
        <f t="shared" si="31"/>
        <v>12.2023</v>
      </c>
      <c r="P305" s="8" t="s">
        <v>147</v>
      </c>
      <c r="Q305" s="8" t="s">
        <v>59</v>
      </c>
      <c r="R305" s="143" t="s">
        <v>32</v>
      </c>
      <c r="S305" s="8" t="s">
        <v>59</v>
      </c>
      <c r="T305" s="143" t="s">
        <v>33</v>
      </c>
      <c r="U305" s="143" t="s">
        <v>33</v>
      </c>
      <c r="V305" s="143" t="s">
        <v>79</v>
      </c>
      <c r="W305" s="10"/>
      <c r="X305" s="144"/>
      <c r="Y305" s="10"/>
      <c r="Z305" s="10"/>
    </row>
    <row r="306" spans="1:26" ht="67.5" x14ac:dyDescent="0.2">
      <c r="A306" s="144" t="s">
        <v>1143</v>
      </c>
      <c r="B306" s="8" t="s">
        <v>1151</v>
      </c>
      <c r="C306" s="8" t="s">
        <v>1152</v>
      </c>
      <c r="D306" s="8" t="s">
        <v>131</v>
      </c>
      <c r="E306" s="8" t="s">
        <v>1153</v>
      </c>
      <c r="F306" s="144" t="s">
        <v>92</v>
      </c>
      <c r="G306" s="142" t="s">
        <v>974</v>
      </c>
      <c r="H306" s="8" t="s">
        <v>975</v>
      </c>
      <c r="I306" s="8" t="s">
        <v>1154</v>
      </c>
      <c r="J306" s="144" t="s">
        <v>31</v>
      </c>
      <c r="K306" s="144" t="s">
        <v>55</v>
      </c>
      <c r="L306" s="52">
        <v>7163830.7000000002</v>
      </c>
      <c r="M306" s="8" t="s">
        <v>141</v>
      </c>
      <c r="N306" s="50" t="str">
        <f t="shared" ref="N306:N331" si="32">"09.2023"</f>
        <v>09.2023</v>
      </c>
      <c r="O306" s="8" t="str">
        <f t="shared" si="31"/>
        <v>12.2023</v>
      </c>
      <c r="P306" s="8" t="s">
        <v>147</v>
      </c>
      <c r="Q306" s="8" t="s">
        <v>59</v>
      </c>
      <c r="R306" s="143" t="s">
        <v>32</v>
      </c>
      <c r="S306" s="8" t="s">
        <v>59</v>
      </c>
      <c r="T306" s="143" t="s">
        <v>33</v>
      </c>
      <c r="U306" s="143" t="s">
        <v>33</v>
      </c>
      <c r="V306" s="143" t="s">
        <v>79</v>
      </c>
      <c r="W306" s="10"/>
      <c r="X306" s="144"/>
      <c r="Y306" s="10"/>
      <c r="Z306" s="10"/>
    </row>
    <row r="307" spans="1:26" ht="78.75" x14ac:dyDescent="0.2">
      <c r="A307" s="144" t="s">
        <v>1144</v>
      </c>
      <c r="B307" s="8" t="s">
        <v>796</v>
      </c>
      <c r="C307" s="8" t="s">
        <v>797</v>
      </c>
      <c r="D307" s="8" t="s">
        <v>134</v>
      </c>
      <c r="E307" s="8" t="s">
        <v>1162</v>
      </c>
      <c r="F307" s="144" t="s">
        <v>92</v>
      </c>
      <c r="G307" s="142">
        <v>876</v>
      </c>
      <c r="H307" s="8" t="s">
        <v>53</v>
      </c>
      <c r="I307" s="8">
        <v>1</v>
      </c>
      <c r="J307" s="144" t="s">
        <v>31</v>
      </c>
      <c r="K307" s="144" t="s">
        <v>55</v>
      </c>
      <c r="L307" s="52">
        <v>39929977</v>
      </c>
      <c r="M307" s="8" t="s">
        <v>141</v>
      </c>
      <c r="N307" s="50" t="str">
        <f t="shared" si="32"/>
        <v>09.2023</v>
      </c>
      <c r="O307" s="8" t="str">
        <f t="shared" si="31"/>
        <v>12.2023</v>
      </c>
      <c r="P307" s="8" t="s">
        <v>147</v>
      </c>
      <c r="Q307" s="8" t="s">
        <v>59</v>
      </c>
      <c r="R307" s="143" t="s">
        <v>32</v>
      </c>
      <c r="S307" s="8" t="s">
        <v>59</v>
      </c>
      <c r="T307" s="143" t="s">
        <v>33</v>
      </c>
      <c r="U307" s="143" t="s">
        <v>33</v>
      </c>
      <c r="V307" s="143" t="s">
        <v>79</v>
      </c>
      <c r="W307" s="10"/>
      <c r="X307" s="144"/>
      <c r="Y307" s="10"/>
      <c r="Z307" s="10"/>
    </row>
    <row r="308" spans="1:26" ht="225" x14ac:dyDescent="0.2">
      <c r="A308" s="144" t="s">
        <v>1145</v>
      </c>
      <c r="B308" s="8" t="s">
        <v>1155</v>
      </c>
      <c r="C308" s="8" t="s">
        <v>1156</v>
      </c>
      <c r="D308" s="8" t="s">
        <v>131</v>
      </c>
      <c r="E308" s="8" t="s">
        <v>425</v>
      </c>
      <c r="F308" s="144" t="s">
        <v>92</v>
      </c>
      <c r="G308" s="142">
        <v>166</v>
      </c>
      <c r="H308" s="8" t="s">
        <v>57</v>
      </c>
      <c r="I308" s="8" t="s">
        <v>1157</v>
      </c>
      <c r="J308" s="144" t="s">
        <v>31</v>
      </c>
      <c r="K308" s="144" t="s">
        <v>55</v>
      </c>
      <c r="L308" s="52">
        <v>2070756.06</v>
      </c>
      <c r="M308" s="8" t="s">
        <v>141</v>
      </c>
      <c r="N308" s="50" t="str">
        <f t="shared" si="32"/>
        <v>09.2023</v>
      </c>
      <c r="O308" s="8" t="str">
        <f t="shared" si="31"/>
        <v>12.2023</v>
      </c>
      <c r="P308" s="8" t="s">
        <v>147</v>
      </c>
      <c r="Q308" s="8" t="s">
        <v>59</v>
      </c>
      <c r="R308" s="143" t="s">
        <v>32</v>
      </c>
      <c r="S308" s="8" t="s">
        <v>59</v>
      </c>
      <c r="T308" s="143" t="s">
        <v>33</v>
      </c>
      <c r="U308" s="143" t="s">
        <v>33</v>
      </c>
      <c r="V308" s="143" t="s">
        <v>79</v>
      </c>
      <c r="W308" s="10"/>
      <c r="X308" s="144"/>
      <c r="Y308" s="10"/>
      <c r="Z308" s="10"/>
    </row>
    <row r="309" spans="1:26" ht="45" x14ac:dyDescent="0.2">
      <c r="A309" s="144" t="s">
        <v>1146</v>
      </c>
      <c r="B309" s="8" t="s">
        <v>1158</v>
      </c>
      <c r="C309" s="8" t="s">
        <v>1159</v>
      </c>
      <c r="D309" s="8" t="s">
        <v>131</v>
      </c>
      <c r="E309" s="8" t="s">
        <v>1160</v>
      </c>
      <c r="F309" s="144" t="s">
        <v>92</v>
      </c>
      <c r="G309" s="142" t="s">
        <v>738</v>
      </c>
      <c r="H309" s="8" t="s">
        <v>739</v>
      </c>
      <c r="I309" s="8" t="s">
        <v>1161</v>
      </c>
      <c r="J309" s="144" t="s">
        <v>31</v>
      </c>
      <c r="K309" s="144" t="s">
        <v>55</v>
      </c>
      <c r="L309" s="52">
        <v>3969760</v>
      </c>
      <c r="M309" s="8" t="s">
        <v>141</v>
      </c>
      <c r="N309" s="50" t="str">
        <f t="shared" si="32"/>
        <v>09.2023</v>
      </c>
      <c r="O309" s="8" t="str">
        <f t="shared" si="31"/>
        <v>12.2023</v>
      </c>
      <c r="P309" s="8" t="s">
        <v>147</v>
      </c>
      <c r="Q309" s="8" t="s">
        <v>59</v>
      </c>
      <c r="R309" s="143" t="s">
        <v>32</v>
      </c>
      <c r="S309" s="8" t="s">
        <v>59</v>
      </c>
      <c r="T309" s="143" t="s">
        <v>33</v>
      </c>
      <c r="U309" s="143" t="s">
        <v>33</v>
      </c>
      <c r="V309" s="143" t="s">
        <v>79</v>
      </c>
      <c r="W309" s="10"/>
      <c r="X309" s="144"/>
      <c r="Y309" s="10"/>
      <c r="Z309" s="10"/>
    </row>
    <row r="310" spans="1:26" ht="45" x14ac:dyDescent="0.2">
      <c r="A310" s="144" t="s">
        <v>1147</v>
      </c>
      <c r="B310" s="13" t="s">
        <v>1104</v>
      </c>
      <c r="C310" s="13" t="s">
        <v>1105</v>
      </c>
      <c r="D310" s="142" t="s">
        <v>131</v>
      </c>
      <c r="E310" s="142" t="s">
        <v>1107</v>
      </c>
      <c r="F310" s="144" t="s">
        <v>92</v>
      </c>
      <c r="G310" s="144" t="s">
        <v>706</v>
      </c>
      <c r="H310" s="142" t="s">
        <v>417</v>
      </c>
      <c r="I310" s="142">
        <v>93</v>
      </c>
      <c r="J310" s="144" t="s">
        <v>31</v>
      </c>
      <c r="K310" s="144" t="s">
        <v>55</v>
      </c>
      <c r="L310" s="145">
        <v>200823.27</v>
      </c>
      <c r="M310" s="8" t="s">
        <v>141</v>
      </c>
      <c r="N310" s="50" t="str">
        <f t="shared" si="32"/>
        <v>09.2023</v>
      </c>
      <c r="O310" s="8" t="str">
        <f t="shared" si="31"/>
        <v>12.2023</v>
      </c>
      <c r="P310" s="8" t="s">
        <v>147</v>
      </c>
      <c r="Q310" s="8" t="s">
        <v>59</v>
      </c>
      <c r="R310" s="143" t="s">
        <v>32</v>
      </c>
      <c r="S310" s="8" t="s">
        <v>59</v>
      </c>
      <c r="T310" s="143" t="s">
        <v>33</v>
      </c>
      <c r="U310" s="143" t="s">
        <v>33</v>
      </c>
      <c r="V310" s="143" t="s">
        <v>79</v>
      </c>
      <c r="W310" s="10"/>
      <c r="X310" s="144"/>
      <c r="Y310" s="10"/>
      <c r="Z310" s="10"/>
    </row>
    <row r="311" spans="1:26" ht="45" x14ac:dyDescent="0.2">
      <c r="A311" s="144" t="s">
        <v>1148</v>
      </c>
      <c r="B311" s="13" t="s">
        <v>448</v>
      </c>
      <c r="C311" s="13" t="s">
        <v>449</v>
      </c>
      <c r="D311" s="142" t="s">
        <v>131</v>
      </c>
      <c r="E311" s="142" t="s">
        <v>450</v>
      </c>
      <c r="F311" s="144" t="s">
        <v>92</v>
      </c>
      <c r="G311" s="144" t="s">
        <v>894</v>
      </c>
      <c r="H311" s="142" t="s">
        <v>895</v>
      </c>
      <c r="I311" s="142">
        <v>5000</v>
      </c>
      <c r="J311" s="144" t="s">
        <v>31</v>
      </c>
      <c r="K311" s="144" t="s">
        <v>55</v>
      </c>
      <c r="L311" s="145">
        <v>396000</v>
      </c>
      <c r="M311" s="8" t="s">
        <v>141</v>
      </c>
      <c r="N311" s="50" t="str">
        <f t="shared" si="32"/>
        <v>09.2023</v>
      </c>
      <c r="O311" s="8" t="str">
        <f t="shared" si="31"/>
        <v>12.2023</v>
      </c>
      <c r="P311" s="8" t="s">
        <v>147</v>
      </c>
      <c r="Q311" s="8" t="s">
        <v>59</v>
      </c>
      <c r="R311" s="143" t="s">
        <v>32</v>
      </c>
      <c r="S311" s="8" t="s">
        <v>59</v>
      </c>
      <c r="T311" s="143" t="s">
        <v>33</v>
      </c>
      <c r="U311" s="143" t="s">
        <v>33</v>
      </c>
      <c r="V311" s="143" t="s">
        <v>79</v>
      </c>
      <c r="W311" s="10"/>
      <c r="X311" s="144"/>
      <c r="Y311" s="10"/>
      <c r="Z311" s="10"/>
    </row>
    <row r="312" spans="1:26" ht="45" x14ac:dyDescent="0.2">
      <c r="A312" s="148" t="s">
        <v>1163</v>
      </c>
      <c r="B312" s="13" t="s">
        <v>896</v>
      </c>
      <c r="C312" s="13" t="s">
        <v>897</v>
      </c>
      <c r="D312" s="146" t="s">
        <v>132</v>
      </c>
      <c r="E312" s="146" t="s">
        <v>1170</v>
      </c>
      <c r="F312" s="148" t="s">
        <v>92</v>
      </c>
      <c r="G312" s="148" t="s">
        <v>158</v>
      </c>
      <c r="H312" s="146" t="s">
        <v>534</v>
      </c>
      <c r="I312" s="146">
        <v>2</v>
      </c>
      <c r="J312" s="148" t="s">
        <v>31</v>
      </c>
      <c r="K312" s="148" t="s">
        <v>55</v>
      </c>
      <c r="L312" s="149">
        <v>1397100</v>
      </c>
      <c r="M312" s="8" t="s">
        <v>141</v>
      </c>
      <c r="N312" s="50" t="str">
        <f t="shared" si="32"/>
        <v>09.2023</v>
      </c>
      <c r="O312" s="8" t="str">
        <f t="shared" si="31"/>
        <v>12.2023</v>
      </c>
      <c r="P312" s="8" t="s">
        <v>147</v>
      </c>
      <c r="Q312" s="8" t="s">
        <v>59</v>
      </c>
      <c r="R312" s="147" t="s">
        <v>32</v>
      </c>
      <c r="S312" s="8" t="s">
        <v>59</v>
      </c>
      <c r="T312" s="147" t="s">
        <v>33</v>
      </c>
      <c r="U312" s="147" t="s">
        <v>33</v>
      </c>
      <c r="V312" s="147" t="s">
        <v>79</v>
      </c>
      <c r="W312" s="10"/>
      <c r="X312" s="148"/>
      <c r="Y312" s="10"/>
      <c r="Z312" s="10"/>
    </row>
    <row r="313" spans="1:26" ht="45" x14ac:dyDescent="0.2">
      <c r="A313" s="148" t="s">
        <v>1164</v>
      </c>
      <c r="B313" s="13" t="s">
        <v>1171</v>
      </c>
      <c r="C313" s="13" t="s">
        <v>1172</v>
      </c>
      <c r="D313" s="146" t="s">
        <v>131</v>
      </c>
      <c r="E313" s="146" t="s">
        <v>1174</v>
      </c>
      <c r="F313" s="148" t="s">
        <v>92</v>
      </c>
      <c r="G313" s="148" t="s">
        <v>706</v>
      </c>
      <c r="H313" s="146" t="s">
        <v>417</v>
      </c>
      <c r="I313" s="146" t="s">
        <v>1173</v>
      </c>
      <c r="J313" s="148" t="s">
        <v>31</v>
      </c>
      <c r="K313" s="148" t="s">
        <v>55</v>
      </c>
      <c r="L313" s="149">
        <v>221314.56</v>
      </c>
      <c r="M313" s="8" t="s">
        <v>141</v>
      </c>
      <c r="N313" s="50" t="str">
        <f t="shared" si="32"/>
        <v>09.2023</v>
      </c>
      <c r="O313" s="8" t="str">
        <f t="shared" si="31"/>
        <v>12.2023</v>
      </c>
      <c r="P313" s="8" t="s">
        <v>147</v>
      </c>
      <c r="Q313" s="8" t="s">
        <v>59</v>
      </c>
      <c r="R313" s="147" t="s">
        <v>32</v>
      </c>
      <c r="S313" s="8" t="s">
        <v>59</v>
      </c>
      <c r="T313" s="147" t="s">
        <v>33</v>
      </c>
      <c r="U313" s="147" t="s">
        <v>33</v>
      </c>
      <c r="V313" s="147" t="s">
        <v>79</v>
      </c>
      <c r="W313" s="10"/>
      <c r="X313" s="148"/>
      <c r="Y313" s="10"/>
      <c r="Z313" s="10"/>
    </row>
    <row r="314" spans="1:26" ht="67.5" x14ac:dyDescent="0.2">
      <c r="A314" s="148" t="s">
        <v>1165</v>
      </c>
      <c r="B314" s="13">
        <v>45204</v>
      </c>
      <c r="C314" s="13" t="s">
        <v>181</v>
      </c>
      <c r="D314" s="146" t="s">
        <v>131</v>
      </c>
      <c r="E314" s="146" t="s">
        <v>182</v>
      </c>
      <c r="F314" s="148" t="s">
        <v>92</v>
      </c>
      <c r="G314" s="148" t="s">
        <v>157</v>
      </c>
      <c r="H314" s="146" t="s">
        <v>183</v>
      </c>
      <c r="I314" s="146">
        <v>132.5</v>
      </c>
      <c r="J314" s="148" t="s">
        <v>31</v>
      </c>
      <c r="K314" s="148" t="s">
        <v>55</v>
      </c>
      <c r="L314" s="149" t="s">
        <v>1180</v>
      </c>
      <c r="M314" s="8" t="s">
        <v>141</v>
      </c>
      <c r="N314" s="50" t="str">
        <f t="shared" si="32"/>
        <v>09.2023</v>
      </c>
      <c r="O314" s="8" t="str">
        <f>"02.2024"</f>
        <v>02.2024</v>
      </c>
      <c r="P314" s="8" t="s">
        <v>147</v>
      </c>
      <c r="Q314" s="8" t="s">
        <v>59</v>
      </c>
      <c r="R314" s="147" t="s">
        <v>32</v>
      </c>
      <c r="S314" s="8" t="s">
        <v>59</v>
      </c>
      <c r="T314" s="147" t="s">
        <v>33</v>
      </c>
      <c r="U314" s="147" t="s">
        <v>33</v>
      </c>
      <c r="V314" s="147" t="s">
        <v>79</v>
      </c>
      <c r="W314" s="10"/>
      <c r="X314" s="148"/>
      <c r="Y314" s="10"/>
      <c r="Z314" s="10"/>
    </row>
    <row r="315" spans="1:26" ht="135" x14ac:dyDescent="0.2">
      <c r="A315" s="148" t="s">
        <v>1166</v>
      </c>
      <c r="B315" s="13" t="s">
        <v>928</v>
      </c>
      <c r="C315" s="13" t="s">
        <v>1175</v>
      </c>
      <c r="D315" s="146" t="s">
        <v>131</v>
      </c>
      <c r="E315" s="146" t="s">
        <v>930</v>
      </c>
      <c r="F315" s="148" t="s">
        <v>92</v>
      </c>
      <c r="G315" s="148" t="s">
        <v>706</v>
      </c>
      <c r="H315" s="146" t="s">
        <v>417</v>
      </c>
      <c r="I315" s="146" t="s">
        <v>932</v>
      </c>
      <c r="J315" s="148" t="s">
        <v>31</v>
      </c>
      <c r="K315" s="148" t="s">
        <v>55</v>
      </c>
      <c r="L315" s="149">
        <v>191232.96</v>
      </c>
      <c r="M315" s="8" t="s">
        <v>141</v>
      </c>
      <c r="N315" s="50" t="str">
        <f t="shared" si="32"/>
        <v>09.2023</v>
      </c>
      <c r="O315" s="8" t="str">
        <f>"10.2023"</f>
        <v>10.2023</v>
      </c>
      <c r="P315" s="8" t="s">
        <v>147</v>
      </c>
      <c r="Q315" s="8" t="s">
        <v>59</v>
      </c>
      <c r="R315" s="147" t="s">
        <v>32</v>
      </c>
      <c r="S315" s="8" t="s">
        <v>59</v>
      </c>
      <c r="T315" s="147" t="s">
        <v>33</v>
      </c>
      <c r="U315" s="147" t="s">
        <v>33</v>
      </c>
      <c r="V315" s="147" t="s">
        <v>79</v>
      </c>
      <c r="W315" s="10"/>
      <c r="X315" s="148"/>
      <c r="Y315" s="10"/>
      <c r="Z315" s="10"/>
    </row>
    <row r="316" spans="1:26" ht="90" x14ac:dyDescent="0.2">
      <c r="A316" s="148" t="s">
        <v>1167</v>
      </c>
      <c r="B316" s="13" t="s">
        <v>970</v>
      </c>
      <c r="C316" s="13" t="s">
        <v>1176</v>
      </c>
      <c r="D316" s="146" t="s">
        <v>131</v>
      </c>
      <c r="E316" s="146" t="s">
        <v>1177</v>
      </c>
      <c r="F316" s="148" t="s">
        <v>92</v>
      </c>
      <c r="G316" s="148" t="s">
        <v>706</v>
      </c>
      <c r="H316" s="146" t="s">
        <v>417</v>
      </c>
      <c r="I316" s="146" t="s">
        <v>1178</v>
      </c>
      <c r="J316" s="148" t="s">
        <v>31</v>
      </c>
      <c r="K316" s="148" t="s">
        <v>55</v>
      </c>
      <c r="L316" s="149">
        <v>147287.29</v>
      </c>
      <c r="M316" s="8" t="s">
        <v>141</v>
      </c>
      <c r="N316" s="50" t="str">
        <f t="shared" si="32"/>
        <v>09.2023</v>
      </c>
      <c r="O316" s="8" t="str">
        <f t="shared" si="31"/>
        <v>12.2023</v>
      </c>
      <c r="P316" s="8" t="s">
        <v>147</v>
      </c>
      <c r="Q316" s="8" t="s">
        <v>59</v>
      </c>
      <c r="R316" s="147" t="s">
        <v>32</v>
      </c>
      <c r="S316" s="8" t="s">
        <v>59</v>
      </c>
      <c r="T316" s="147" t="s">
        <v>33</v>
      </c>
      <c r="U316" s="147" t="s">
        <v>33</v>
      </c>
      <c r="V316" s="147" t="s">
        <v>79</v>
      </c>
      <c r="W316" s="10"/>
      <c r="X316" s="148"/>
      <c r="Y316" s="10"/>
      <c r="Z316" s="10"/>
    </row>
    <row r="317" spans="1:26" ht="56.25" x14ac:dyDescent="0.2">
      <c r="A317" s="148" t="s">
        <v>1168</v>
      </c>
      <c r="B317" s="13" t="s">
        <v>436</v>
      </c>
      <c r="C317" s="13" t="s">
        <v>1037</v>
      </c>
      <c r="D317" s="146" t="s">
        <v>131</v>
      </c>
      <c r="E317" s="146" t="s">
        <v>1041</v>
      </c>
      <c r="F317" s="148" t="s">
        <v>92</v>
      </c>
      <c r="G317" s="148" t="s">
        <v>728</v>
      </c>
      <c r="H317" s="146" t="s">
        <v>57</v>
      </c>
      <c r="I317" s="146" t="s">
        <v>1040</v>
      </c>
      <c r="J317" s="148" t="s">
        <v>31</v>
      </c>
      <c r="K317" s="148" t="s">
        <v>55</v>
      </c>
      <c r="L317" s="149">
        <v>693680</v>
      </c>
      <c r="M317" s="8" t="s">
        <v>141</v>
      </c>
      <c r="N317" s="50" t="str">
        <f t="shared" si="32"/>
        <v>09.2023</v>
      </c>
      <c r="O317" s="8" t="str">
        <f>"11.2023"</f>
        <v>11.2023</v>
      </c>
      <c r="P317" s="8" t="s">
        <v>248</v>
      </c>
      <c r="Q317" s="8" t="s">
        <v>59</v>
      </c>
      <c r="R317" s="147" t="s">
        <v>32</v>
      </c>
      <c r="S317" s="8" t="s">
        <v>59</v>
      </c>
      <c r="T317" s="147" t="s">
        <v>33</v>
      </c>
      <c r="U317" s="147" t="s">
        <v>33</v>
      </c>
      <c r="V317" s="147" t="s">
        <v>79</v>
      </c>
      <c r="W317" s="10"/>
      <c r="X317" s="148"/>
      <c r="Y317" s="10"/>
      <c r="Z317" s="10"/>
    </row>
    <row r="318" spans="1:26" ht="45" x14ac:dyDescent="0.2">
      <c r="A318" s="148" t="s">
        <v>1169</v>
      </c>
      <c r="B318" s="13" t="s">
        <v>421</v>
      </c>
      <c r="C318" s="13" t="s">
        <v>1149</v>
      </c>
      <c r="D318" s="146" t="s">
        <v>134</v>
      </c>
      <c r="E318" s="146" t="s">
        <v>1179</v>
      </c>
      <c r="F318" s="148" t="s">
        <v>92</v>
      </c>
      <c r="G318" s="148" t="s">
        <v>158</v>
      </c>
      <c r="H318" s="146" t="s">
        <v>53</v>
      </c>
      <c r="I318" s="146">
        <v>1</v>
      </c>
      <c r="J318" s="148" t="s">
        <v>31</v>
      </c>
      <c r="K318" s="148" t="s">
        <v>55</v>
      </c>
      <c r="L318" s="149">
        <v>11193367.199999999</v>
      </c>
      <c r="M318" s="8" t="s">
        <v>141</v>
      </c>
      <c r="N318" s="50" t="str">
        <f t="shared" si="32"/>
        <v>09.2023</v>
      </c>
      <c r="O318" s="8" t="str">
        <f t="shared" si="31"/>
        <v>12.2023</v>
      </c>
      <c r="P318" s="8" t="s">
        <v>62</v>
      </c>
      <c r="Q318" s="8" t="s">
        <v>59</v>
      </c>
      <c r="R318" s="147" t="s">
        <v>32</v>
      </c>
      <c r="S318" s="8" t="s">
        <v>76</v>
      </c>
      <c r="T318" s="147" t="s">
        <v>33</v>
      </c>
      <c r="U318" s="147" t="s">
        <v>33</v>
      </c>
      <c r="V318" s="147" t="s">
        <v>79</v>
      </c>
      <c r="W318" s="10"/>
      <c r="X318" s="148"/>
      <c r="Y318" s="10"/>
      <c r="Z318" s="10"/>
    </row>
    <row r="319" spans="1:26" ht="90" x14ac:dyDescent="0.2">
      <c r="A319" s="152" t="s">
        <v>1181</v>
      </c>
      <c r="B319" s="13" t="str">
        <f>"24.10"</f>
        <v>24.10</v>
      </c>
      <c r="C319" s="13" t="s">
        <v>1182</v>
      </c>
      <c r="D319" s="150" t="s">
        <v>131</v>
      </c>
      <c r="E319" s="150" t="s">
        <v>1183</v>
      </c>
      <c r="F319" s="152" t="s">
        <v>174</v>
      </c>
      <c r="G319" s="152" t="s">
        <v>728</v>
      </c>
      <c r="H319" s="150" t="s">
        <v>57</v>
      </c>
      <c r="I319" s="150" t="s">
        <v>1185</v>
      </c>
      <c r="J319" s="152" t="s">
        <v>31</v>
      </c>
      <c r="K319" s="152" t="s">
        <v>55</v>
      </c>
      <c r="L319" s="153">
        <v>86159.1</v>
      </c>
      <c r="M319" s="8" t="s">
        <v>141</v>
      </c>
      <c r="N319" s="50" t="str">
        <f t="shared" si="32"/>
        <v>09.2023</v>
      </c>
      <c r="O319" s="8" t="str">
        <f>"11.2023"</f>
        <v>11.2023</v>
      </c>
      <c r="P319" s="8" t="s">
        <v>1184</v>
      </c>
      <c r="Q319" s="8" t="s">
        <v>76</v>
      </c>
      <c r="R319" s="151" t="s">
        <v>32</v>
      </c>
      <c r="S319" s="8" t="s">
        <v>59</v>
      </c>
      <c r="T319" s="151" t="s">
        <v>33</v>
      </c>
      <c r="U319" s="151" t="s">
        <v>33</v>
      </c>
      <c r="V319" s="155" t="s">
        <v>79</v>
      </c>
      <c r="W319" s="10"/>
      <c r="X319" s="152"/>
      <c r="Y319" s="10"/>
      <c r="Z319" s="10"/>
    </row>
    <row r="320" spans="1:26" ht="90" x14ac:dyDescent="0.2">
      <c r="A320" s="156" t="s">
        <v>1186</v>
      </c>
      <c r="B320" s="13" t="s">
        <v>1187</v>
      </c>
      <c r="C320" s="13" t="s">
        <v>1188</v>
      </c>
      <c r="D320" s="154" t="s">
        <v>131</v>
      </c>
      <c r="E320" s="154" t="s">
        <v>610</v>
      </c>
      <c r="F320" s="156" t="s">
        <v>174</v>
      </c>
      <c r="G320" s="156" t="s">
        <v>706</v>
      </c>
      <c r="H320" s="154" t="s">
        <v>417</v>
      </c>
      <c r="I320" s="154" t="s">
        <v>1189</v>
      </c>
      <c r="J320" s="156" t="s">
        <v>31</v>
      </c>
      <c r="K320" s="156" t="s">
        <v>55</v>
      </c>
      <c r="L320" s="157">
        <v>99300</v>
      </c>
      <c r="M320" s="8" t="s">
        <v>141</v>
      </c>
      <c r="N320" s="50" t="str">
        <f t="shared" si="32"/>
        <v>09.2023</v>
      </c>
      <c r="O320" s="8" t="str">
        <f>"10.2023"</f>
        <v>10.2023</v>
      </c>
      <c r="P320" s="8" t="s">
        <v>1184</v>
      </c>
      <c r="Q320" s="8" t="s">
        <v>76</v>
      </c>
      <c r="R320" s="155" t="s">
        <v>32</v>
      </c>
      <c r="S320" s="8" t="s">
        <v>59</v>
      </c>
      <c r="T320" s="155" t="s">
        <v>33</v>
      </c>
      <c r="U320" s="155" t="s">
        <v>33</v>
      </c>
      <c r="V320" s="155" t="s">
        <v>79</v>
      </c>
      <c r="W320" s="10"/>
      <c r="X320" s="156"/>
      <c r="Y320" s="10"/>
      <c r="Z320" s="10"/>
    </row>
    <row r="321" spans="1:26" ht="67.5" x14ac:dyDescent="0.2">
      <c r="A321" s="160" t="s">
        <v>1190</v>
      </c>
      <c r="B321" s="13" t="s">
        <v>58</v>
      </c>
      <c r="C321" s="13" t="s">
        <v>89</v>
      </c>
      <c r="D321" s="158" t="s">
        <v>131</v>
      </c>
      <c r="E321" s="158" t="s">
        <v>88</v>
      </c>
      <c r="F321" s="160" t="s">
        <v>92</v>
      </c>
      <c r="G321" s="160" t="s">
        <v>157</v>
      </c>
      <c r="H321" s="158" t="s">
        <v>644</v>
      </c>
      <c r="I321" s="158">
        <v>1300</v>
      </c>
      <c r="J321" s="160" t="s">
        <v>31</v>
      </c>
      <c r="K321" s="160" t="s">
        <v>55</v>
      </c>
      <c r="L321" s="161" t="s">
        <v>1197</v>
      </c>
      <c r="M321" s="8" t="s">
        <v>141</v>
      </c>
      <c r="N321" s="50" t="str">
        <f t="shared" si="32"/>
        <v>09.2023</v>
      </c>
      <c r="O321" s="8" t="str">
        <f>"02.2024"</f>
        <v>02.2024</v>
      </c>
      <c r="P321" s="8" t="s">
        <v>62</v>
      </c>
      <c r="Q321" s="8" t="s">
        <v>59</v>
      </c>
      <c r="R321" s="159" t="s">
        <v>32</v>
      </c>
      <c r="S321" s="8" t="s">
        <v>76</v>
      </c>
      <c r="T321" s="159" t="s">
        <v>59</v>
      </c>
      <c r="U321" s="159" t="s">
        <v>33</v>
      </c>
      <c r="V321" s="164" t="s">
        <v>79</v>
      </c>
      <c r="W321" s="10"/>
      <c r="X321" s="160"/>
      <c r="Y321" s="10"/>
      <c r="Z321" s="10"/>
    </row>
    <row r="322" spans="1:26" ht="56.25" x14ac:dyDescent="0.2">
      <c r="A322" s="160" t="s">
        <v>1191</v>
      </c>
      <c r="B322" s="13" t="s">
        <v>1198</v>
      </c>
      <c r="C322" s="13" t="s">
        <v>1199</v>
      </c>
      <c r="D322" s="158" t="s">
        <v>131</v>
      </c>
      <c r="E322" s="158" t="s">
        <v>1200</v>
      </c>
      <c r="F322" s="160" t="s">
        <v>92</v>
      </c>
      <c r="G322" s="160" t="s">
        <v>1203</v>
      </c>
      <c r="H322" s="158" t="s">
        <v>1202</v>
      </c>
      <c r="I322" s="158" t="s">
        <v>1201</v>
      </c>
      <c r="J322" s="160" t="s">
        <v>31</v>
      </c>
      <c r="K322" s="160" t="s">
        <v>55</v>
      </c>
      <c r="L322" s="161">
        <v>1947324</v>
      </c>
      <c r="M322" s="8" t="s">
        <v>141</v>
      </c>
      <c r="N322" s="50" t="str">
        <f t="shared" si="32"/>
        <v>09.2023</v>
      </c>
      <c r="O322" s="8" t="str">
        <f>"12.2023"</f>
        <v>12.2023</v>
      </c>
      <c r="P322" s="8" t="s">
        <v>147</v>
      </c>
      <c r="Q322" s="8" t="s">
        <v>59</v>
      </c>
      <c r="R322" s="159" t="s">
        <v>32</v>
      </c>
      <c r="S322" s="8" t="s">
        <v>59</v>
      </c>
      <c r="T322" s="159" t="s">
        <v>33</v>
      </c>
      <c r="U322" s="159" t="s">
        <v>33</v>
      </c>
      <c r="V322" s="164" t="s">
        <v>79</v>
      </c>
      <c r="W322" s="10"/>
      <c r="X322" s="160"/>
      <c r="Y322" s="10"/>
      <c r="Z322" s="10"/>
    </row>
    <row r="323" spans="1:26" ht="45" x14ac:dyDescent="0.2">
      <c r="A323" s="160" t="s">
        <v>1192</v>
      </c>
      <c r="B323" s="8" t="s">
        <v>1158</v>
      </c>
      <c r="C323" s="8" t="s">
        <v>1159</v>
      </c>
      <c r="D323" s="8" t="s">
        <v>131</v>
      </c>
      <c r="E323" s="8" t="s">
        <v>1160</v>
      </c>
      <c r="F323" s="160" t="s">
        <v>92</v>
      </c>
      <c r="G323" s="158" t="s">
        <v>738</v>
      </c>
      <c r="H323" s="8" t="s">
        <v>739</v>
      </c>
      <c r="I323" s="8" t="s">
        <v>1161</v>
      </c>
      <c r="J323" s="160" t="s">
        <v>31</v>
      </c>
      <c r="K323" s="160" t="s">
        <v>55</v>
      </c>
      <c r="L323" s="52">
        <v>3969760</v>
      </c>
      <c r="M323" s="8" t="s">
        <v>141</v>
      </c>
      <c r="N323" s="50" t="str">
        <f t="shared" si="32"/>
        <v>09.2023</v>
      </c>
      <c r="O323" s="8" t="str">
        <f>"01.2024"</f>
        <v>01.2024</v>
      </c>
      <c r="P323" s="8" t="s">
        <v>147</v>
      </c>
      <c r="Q323" s="8" t="s">
        <v>59</v>
      </c>
      <c r="R323" s="159" t="s">
        <v>32</v>
      </c>
      <c r="S323" s="8" t="s">
        <v>59</v>
      </c>
      <c r="T323" s="159" t="s">
        <v>33</v>
      </c>
      <c r="U323" s="159" t="s">
        <v>33</v>
      </c>
      <c r="V323" s="164" t="s">
        <v>79</v>
      </c>
      <c r="W323" s="10"/>
      <c r="X323" s="160"/>
      <c r="Y323" s="10"/>
      <c r="Z323" s="10"/>
    </row>
    <row r="324" spans="1:26" ht="45" x14ac:dyDescent="0.2">
      <c r="A324" s="160" t="s">
        <v>1193</v>
      </c>
      <c r="B324" s="13" t="s">
        <v>438</v>
      </c>
      <c r="C324" s="13" t="s">
        <v>439</v>
      </c>
      <c r="D324" s="158" t="s">
        <v>131</v>
      </c>
      <c r="E324" s="158" t="s">
        <v>440</v>
      </c>
      <c r="F324" s="160" t="s">
        <v>92</v>
      </c>
      <c r="G324" s="160" t="s">
        <v>706</v>
      </c>
      <c r="H324" s="158" t="s">
        <v>57</v>
      </c>
      <c r="I324" s="158">
        <v>10000</v>
      </c>
      <c r="J324" s="160" t="s">
        <v>31</v>
      </c>
      <c r="K324" s="160" t="s">
        <v>55</v>
      </c>
      <c r="L324" s="161">
        <v>175700</v>
      </c>
      <c r="M324" s="8" t="s">
        <v>141</v>
      </c>
      <c r="N324" s="50" t="str">
        <f t="shared" si="32"/>
        <v>09.2023</v>
      </c>
      <c r="O324" s="8" t="str">
        <f>"12.2023"</f>
        <v>12.2023</v>
      </c>
      <c r="P324" s="8" t="s">
        <v>147</v>
      </c>
      <c r="Q324" s="8" t="s">
        <v>59</v>
      </c>
      <c r="R324" s="159" t="s">
        <v>32</v>
      </c>
      <c r="S324" s="8" t="s">
        <v>59</v>
      </c>
      <c r="T324" s="159" t="s">
        <v>33</v>
      </c>
      <c r="U324" s="159" t="s">
        <v>33</v>
      </c>
      <c r="V324" s="164" t="s">
        <v>79</v>
      </c>
      <c r="W324" s="10"/>
      <c r="X324" s="160"/>
      <c r="Y324" s="10"/>
      <c r="Z324" s="10"/>
    </row>
    <row r="325" spans="1:26" ht="33.75" x14ac:dyDescent="0.2">
      <c r="A325" s="160" t="s">
        <v>1194</v>
      </c>
      <c r="B325" s="13" t="s">
        <v>228</v>
      </c>
      <c r="C325" s="13" t="s">
        <v>229</v>
      </c>
      <c r="D325" s="158" t="s">
        <v>132</v>
      </c>
      <c r="E325" s="158" t="s">
        <v>780</v>
      </c>
      <c r="F325" s="160" t="s">
        <v>174</v>
      </c>
      <c r="G325" s="160" t="s">
        <v>161</v>
      </c>
      <c r="H325" s="158" t="s">
        <v>75</v>
      </c>
      <c r="I325" s="158">
        <v>3720</v>
      </c>
      <c r="J325" s="160" t="s">
        <v>31</v>
      </c>
      <c r="K325" s="160" t="s">
        <v>55</v>
      </c>
      <c r="L325" s="161">
        <v>1993920</v>
      </c>
      <c r="M325" s="8" t="s">
        <v>141</v>
      </c>
      <c r="N325" s="50" t="str">
        <f t="shared" si="32"/>
        <v>09.2023</v>
      </c>
      <c r="O325" s="8" t="str">
        <f>"12.2023"</f>
        <v>12.2023</v>
      </c>
      <c r="P325" s="8" t="s">
        <v>1184</v>
      </c>
      <c r="Q325" s="8" t="s">
        <v>76</v>
      </c>
      <c r="R325" s="159" t="s">
        <v>32</v>
      </c>
      <c r="S325" s="8" t="s">
        <v>59</v>
      </c>
      <c r="T325" s="159" t="s">
        <v>59</v>
      </c>
      <c r="U325" s="159" t="s">
        <v>33</v>
      </c>
      <c r="V325" s="164" t="s">
        <v>79</v>
      </c>
      <c r="W325" s="10"/>
      <c r="X325" s="160"/>
      <c r="Y325" s="10"/>
      <c r="Z325" s="10"/>
    </row>
    <row r="326" spans="1:26" ht="78.75" x14ac:dyDescent="0.2">
      <c r="A326" s="160" t="s">
        <v>1195</v>
      </c>
      <c r="B326" s="13" t="s">
        <v>479</v>
      </c>
      <c r="C326" s="13" t="s">
        <v>1204</v>
      </c>
      <c r="D326" s="158" t="s">
        <v>132</v>
      </c>
      <c r="E326" s="158" t="s">
        <v>1205</v>
      </c>
      <c r="F326" s="160" t="s">
        <v>174</v>
      </c>
      <c r="G326" s="160" t="s">
        <v>572</v>
      </c>
      <c r="H326" s="158" t="s">
        <v>663</v>
      </c>
      <c r="I326" s="158" t="s">
        <v>1206</v>
      </c>
      <c r="J326" s="160" t="s">
        <v>31</v>
      </c>
      <c r="K326" s="160" t="s">
        <v>55</v>
      </c>
      <c r="L326" s="161">
        <v>275367.53000000003</v>
      </c>
      <c r="M326" s="8" t="s">
        <v>141</v>
      </c>
      <c r="N326" s="50" t="str">
        <f t="shared" si="32"/>
        <v>09.2023</v>
      </c>
      <c r="O326" s="8" t="str">
        <f t="shared" ref="O326:O327" si="33">"12.2023"</f>
        <v>12.2023</v>
      </c>
      <c r="P326" s="8" t="s">
        <v>1184</v>
      </c>
      <c r="Q326" s="8" t="s">
        <v>76</v>
      </c>
      <c r="R326" s="159" t="s">
        <v>32</v>
      </c>
      <c r="S326" s="8" t="s">
        <v>59</v>
      </c>
      <c r="T326" s="162" t="s">
        <v>59</v>
      </c>
      <c r="U326" s="159" t="s">
        <v>33</v>
      </c>
      <c r="V326" s="164" t="s">
        <v>79</v>
      </c>
      <c r="W326" s="10"/>
      <c r="X326" s="160"/>
      <c r="Y326" s="10"/>
      <c r="Z326" s="10"/>
    </row>
    <row r="327" spans="1:26" ht="191.25" x14ac:dyDescent="0.2">
      <c r="A327" s="160" t="s">
        <v>1196</v>
      </c>
      <c r="B327" s="13" t="s">
        <v>479</v>
      </c>
      <c r="C327" s="13" t="s">
        <v>1204</v>
      </c>
      <c r="D327" s="158" t="s">
        <v>132</v>
      </c>
      <c r="E327" s="158" t="s">
        <v>1207</v>
      </c>
      <c r="F327" s="160" t="s">
        <v>174</v>
      </c>
      <c r="G327" s="160" t="s">
        <v>572</v>
      </c>
      <c r="H327" s="158" t="s">
        <v>663</v>
      </c>
      <c r="I327" s="158" t="s">
        <v>1208</v>
      </c>
      <c r="J327" s="160" t="s">
        <v>31</v>
      </c>
      <c r="K327" s="160" t="s">
        <v>55</v>
      </c>
      <c r="L327" s="161">
        <v>937310.15</v>
      </c>
      <c r="M327" s="8" t="s">
        <v>141</v>
      </c>
      <c r="N327" s="50" t="str">
        <f t="shared" si="32"/>
        <v>09.2023</v>
      </c>
      <c r="O327" s="8" t="str">
        <f t="shared" si="33"/>
        <v>12.2023</v>
      </c>
      <c r="P327" s="8" t="s">
        <v>1184</v>
      </c>
      <c r="Q327" s="8" t="s">
        <v>76</v>
      </c>
      <c r="R327" s="159" t="s">
        <v>32</v>
      </c>
      <c r="S327" s="8" t="s">
        <v>59</v>
      </c>
      <c r="T327" s="162" t="s">
        <v>59</v>
      </c>
      <c r="U327" s="159" t="s">
        <v>33</v>
      </c>
      <c r="V327" s="164" t="s">
        <v>79</v>
      </c>
      <c r="W327" s="10"/>
      <c r="X327" s="160"/>
      <c r="Y327" s="10"/>
      <c r="Z327" s="10"/>
    </row>
    <row r="328" spans="1:26" ht="67.5" x14ac:dyDescent="0.2">
      <c r="A328" s="165" t="s">
        <v>1209</v>
      </c>
      <c r="B328" s="13" t="s">
        <v>260</v>
      </c>
      <c r="C328" s="13" t="s">
        <v>261</v>
      </c>
      <c r="D328" s="163" t="s">
        <v>131</v>
      </c>
      <c r="E328" s="163" t="s">
        <v>311</v>
      </c>
      <c r="F328" s="165" t="s">
        <v>92</v>
      </c>
      <c r="G328" s="165" t="s">
        <v>1214</v>
      </c>
      <c r="H328" s="165" t="s">
        <v>1214</v>
      </c>
      <c r="I328" s="163" t="s">
        <v>1215</v>
      </c>
      <c r="J328" s="165" t="s">
        <v>31</v>
      </c>
      <c r="K328" s="165" t="s">
        <v>55</v>
      </c>
      <c r="L328" s="166" t="s">
        <v>1216</v>
      </c>
      <c r="M328" s="8" t="s">
        <v>141</v>
      </c>
      <c r="N328" s="50" t="str">
        <f t="shared" si="32"/>
        <v>09.2023</v>
      </c>
      <c r="O328" s="8" t="str">
        <f>"02.2024"</f>
        <v>02.2024</v>
      </c>
      <c r="P328" s="8" t="s">
        <v>117</v>
      </c>
      <c r="Q328" s="8" t="s">
        <v>59</v>
      </c>
      <c r="R328" s="164" t="s">
        <v>32</v>
      </c>
      <c r="S328" s="8" t="s">
        <v>76</v>
      </c>
      <c r="T328" s="164" t="s">
        <v>59</v>
      </c>
      <c r="U328" s="164" t="s">
        <v>33</v>
      </c>
      <c r="V328" s="164" t="s">
        <v>79</v>
      </c>
      <c r="W328" s="10"/>
      <c r="X328" s="165"/>
      <c r="Y328" s="10"/>
      <c r="Z328" s="10"/>
    </row>
    <row r="329" spans="1:26" ht="67.5" x14ac:dyDescent="0.2">
      <c r="A329" s="165" t="s">
        <v>1210</v>
      </c>
      <c r="B329" s="13" t="s">
        <v>58</v>
      </c>
      <c r="C329" s="13" t="s">
        <v>69</v>
      </c>
      <c r="D329" s="163" t="s">
        <v>131</v>
      </c>
      <c r="E329" s="163" t="s">
        <v>78</v>
      </c>
      <c r="F329" s="165" t="s">
        <v>92</v>
      </c>
      <c r="G329" s="165" t="s">
        <v>163</v>
      </c>
      <c r="H329" s="163" t="s">
        <v>191</v>
      </c>
      <c r="I329" s="163">
        <v>66700</v>
      </c>
      <c r="J329" s="165" t="s">
        <v>31</v>
      </c>
      <c r="K329" s="165" t="s">
        <v>55</v>
      </c>
      <c r="L329" s="166" t="s">
        <v>1217</v>
      </c>
      <c r="M329" s="8" t="s">
        <v>141</v>
      </c>
      <c r="N329" s="50" t="str">
        <f t="shared" si="32"/>
        <v>09.2023</v>
      </c>
      <c r="O329" s="8" t="str">
        <f>"02.2024"</f>
        <v>02.2024</v>
      </c>
      <c r="P329" s="8" t="s">
        <v>147</v>
      </c>
      <c r="Q329" s="8" t="s">
        <v>59</v>
      </c>
      <c r="R329" s="164" t="s">
        <v>32</v>
      </c>
      <c r="S329" s="8" t="s">
        <v>59</v>
      </c>
      <c r="T329" s="164" t="s">
        <v>33</v>
      </c>
      <c r="U329" s="164" t="s">
        <v>33</v>
      </c>
      <c r="V329" s="164" t="s">
        <v>79</v>
      </c>
      <c r="W329" s="10"/>
      <c r="X329" s="165"/>
      <c r="Y329" s="10"/>
      <c r="Z329" s="10"/>
    </row>
    <row r="330" spans="1:26" ht="45" x14ac:dyDescent="0.2">
      <c r="A330" s="165" t="s">
        <v>1211</v>
      </c>
      <c r="B330" s="13" t="s">
        <v>1218</v>
      </c>
      <c r="C330" s="13" t="s">
        <v>1219</v>
      </c>
      <c r="D330" s="163" t="s">
        <v>131</v>
      </c>
      <c r="E330" s="163" t="s">
        <v>1220</v>
      </c>
      <c r="F330" s="165" t="s">
        <v>92</v>
      </c>
      <c r="G330" s="165" t="s">
        <v>738</v>
      </c>
      <c r="H330" s="163" t="s">
        <v>739</v>
      </c>
      <c r="I330" s="163" t="s">
        <v>1221</v>
      </c>
      <c r="J330" s="165" t="s">
        <v>31</v>
      </c>
      <c r="K330" s="165" t="s">
        <v>55</v>
      </c>
      <c r="L330" s="166">
        <v>186839.32</v>
      </c>
      <c r="M330" s="8" t="s">
        <v>141</v>
      </c>
      <c r="N330" s="50" t="str">
        <f t="shared" si="32"/>
        <v>09.2023</v>
      </c>
      <c r="O330" s="8" t="str">
        <f>"12.2023"</f>
        <v>12.2023</v>
      </c>
      <c r="P330" s="8" t="s">
        <v>147</v>
      </c>
      <c r="Q330" s="8" t="s">
        <v>59</v>
      </c>
      <c r="R330" s="164" t="s">
        <v>32</v>
      </c>
      <c r="S330" s="8" t="s">
        <v>59</v>
      </c>
      <c r="T330" s="164" t="s">
        <v>33</v>
      </c>
      <c r="U330" s="164" t="s">
        <v>33</v>
      </c>
      <c r="V330" s="164" t="s">
        <v>79</v>
      </c>
      <c r="W330" s="10"/>
      <c r="X330" s="165"/>
      <c r="Y330" s="10"/>
      <c r="Z330" s="10"/>
    </row>
    <row r="331" spans="1:26" ht="90" x14ac:dyDescent="0.2">
      <c r="A331" s="165" t="s">
        <v>1212</v>
      </c>
      <c r="B331" s="13" t="s">
        <v>796</v>
      </c>
      <c r="C331" s="13" t="s">
        <v>797</v>
      </c>
      <c r="D331" s="163" t="s">
        <v>134</v>
      </c>
      <c r="E331" s="163" t="s">
        <v>1222</v>
      </c>
      <c r="F331" s="165" t="s">
        <v>92</v>
      </c>
      <c r="G331" s="165" t="s">
        <v>158</v>
      </c>
      <c r="H331" s="163" t="s">
        <v>53</v>
      </c>
      <c r="I331" s="163">
        <v>1</v>
      </c>
      <c r="J331" s="165" t="s">
        <v>31</v>
      </c>
      <c r="K331" s="165" t="s">
        <v>55</v>
      </c>
      <c r="L331" s="166">
        <v>11347408.67</v>
      </c>
      <c r="M331" s="8" t="s">
        <v>141</v>
      </c>
      <c r="N331" s="50" t="str">
        <f t="shared" si="32"/>
        <v>09.2023</v>
      </c>
      <c r="O331" s="8" t="str">
        <f>"12.2023"</f>
        <v>12.2023</v>
      </c>
      <c r="P331" s="8" t="s">
        <v>147</v>
      </c>
      <c r="Q331" s="8" t="s">
        <v>59</v>
      </c>
      <c r="R331" s="164" t="s">
        <v>32</v>
      </c>
      <c r="S331" s="8" t="s">
        <v>59</v>
      </c>
      <c r="T331" s="164" t="s">
        <v>33</v>
      </c>
      <c r="U331" s="164" t="s">
        <v>33</v>
      </c>
      <c r="V331" s="164" t="s">
        <v>79</v>
      </c>
      <c r="W331" s="10"/>
      <c r="X331" s="165"/>
      <c r="Y331" s="10"/>
      <c r="Z331" s="10"/>
    </row>
    <row r="332" spans="1:26" ht="67.5" x14ac:dyDescent="0.2">
      <c r="A332" s="165" t="s">
        <v>1213</v>
      </c>
      <c r="B332" s="13" t="s">
        <v>1223</v>
      </c>
      <c r="C332" s="13" t="s">
        <v>1224</v>
      </c>
      <c r="D332" s="163" t="s">
        <v>131</v>
      </c>
      <c r="E332" s="163" t="s">
        <v>425</v>
      </c>
      <c r="F332" s="165" t="s">
        <v>92</v>
      </c>
      <c r="G332" s="165" t="s">
        <v>157</v>
      </c>
      <c r="H332" s="163" t="s">
        <v>183</v>
      </c>
      <c r="I332" s="163" t="s">
        <v>1225</v>
      </c>
      <c r="J332" s="165" t="s">
        <v>31</v>
      </c>
      <c r="K332" s="165" t="s">
        <v>55</v>
      </c>
      <c r="L332" s="166">
        <v>89737.59</v>
      </c>
      <c r="M332" s="8" t="s">
        <v>141</v>
      </c>
      <c r="N332" s="50" t="str">
        <f>"10.2023"</f>
        <v>10.2023</v>
      </c>
      <c r="O332" s="8" t="str">
        <f>"12.2023"</f>
        <v>12.2023</v>
      </c>
      <c r="P332" s="8" t="s">
        <v>248</v>
      </c>
      <c r="Q332" s="8" t="s">
        <v>59</v>
      </c>
      <c r="R332" s="164" t="s">
        <v>32</v>
      </c>
      <c r="S332" s="8" t="s">
        <v>59</v>
      </c>
      <c r="T332" s="164" t="s">
        <v>33</v>
      </c>
      <c r="U332" s="164" t="s">
        <v>33</v>
      </c>
      <c r="V332" s="176" t="s">
        <v>79</v>
      </c>
      <c r="W332" s="10"/>
      <c r="X332" s="165"/>
      <c r="Y332" s="10"/>
      <c r="Z332" s="10"/>
    </row>
    <row r="333" spans="1:26" s="16" customFormat="1" ht="48" customHeight="1" x14ac:dyDescent="0.2">
      <c r="A333" s="169" t="s">
        <v>1226</v>
      </c>
      <c r="B333" s="13" t="s">
        <v>1229</v>
      </c>
      <c r="C333" s="13" t="s">
        <v>1230</v>
      </c>
      <c r="D333" s="167" t="s">
        <v>131</v>
      </c>
      <c r="E333" s="167" t="s">
        <v>1228</v>
      </c>
      <c r="F333" s="169" t="s">
        <v>92</v>
      </c>
      <c r="G333" s="169" t="s">
        <v>1231</v>
      </c>
      <c r="H333" s="167" t="s">
        <v>1232</v>
      </c>
      <c r="I333" s="167" t="s">
        <v>1233</v>
      </c>
      <c r="J333" s="169" t="s">
        <v>31</v>
      </c>
      <c r="K333" s="169" t="s">
        <v>55</v>
      </c>
      <c r="L333" s="170">
        <v>3861568.8</v>
      </c>
      <c r="M333" s="20" t="s">
        <v>141</v>
      </c>
      <c r="N333" s="167" t="str">
        <f>"09.2023"</f>
        <v>09.2023</v>
      </c>
      <c r="O333" s="27" t="str">
        <f t="shared" ref="O333:O343" si="34">"12.2023"</f>
        <v>12.2023</v>
      </c>
      <c r="P333" s="20" t="s">
        <v>147</v>
      </c>
      <c r="Q333" s="167" t="s">
        <v>59</v>
      </c>
      <c r="R333" s="168" t="s">
        <v>32</v>
      </c>
      <c r="S333" s="167" t="s">
        <v>59</v>
      </c>
      <c r="T333" s="167">
        <v>0</v>
      </c>
      <c r="U333" s="168" t="s">
        <v>33</v>
      </c>
      <c r="V333" s="176" t="s">
        <v>79</v>
      </c>
      <c r="W333" s="10"/>
      <c r="X333" s="10"/>
      <c r="Y333" s="10"/>
      <c r="Z333" s="10"/>
    </row>
    <row r="334" spans="1:26" s="16" customFormat="1" ht="48" customHeight="1" x14ac:dyDescent="0.2">
      <c r="A334" s="169" t="s">
        <v>1227</v>
      </c>
      <c r="B334" s="13" t="s">
        <v>1055</v>
      </c>
      <c r="C334" s="13" t="s">
        <v>1042</v>
      </c>
      <c r="D334" s="167" t="s">
        <v>131</v>
      </c>
      <c r="E334" s="167" t="s">
        <v>1234</v>
      </c>
      <c r="F334" s="169" t="s">
        <v>92</v>
      </c>
      <c r="G334" s="169" t="s">
        <v>1044</v>
      </c>
      <c r="H334" s="167" t="s">
        <v>1045</v>
      </c>
      <c r="I334" s="167" t="s">
        <v>1235</v>
      </c>
      <c r="J334" s="169" t="s">
        <v>31</v>
      </c>
      <c r="K334" s="169" t="s">
        <v>55</v>
      </c>
      <c r="L334" s="170">
        <v>1752474.4</v>
      </c>
      <c r="M334" s="20" t="s">
        <v>141</v>
      </c>
      <c r="N334" s="167" t="str">
        <f>"09.2023"</f>
        <v>09.2023</v>
      </c>
      <c r="O334" s="27" t="str">
        <f t="shared" si="34"/>
        <v>12.2023</v>
      </c>
      <c r="P334" s="20" t="s">
        <v>147</v>
      </c>
      <c r="Q334" s="167" t="s">
        <v>59</v>
      </c>
      <c r="R334" s="168" t="s">
        <v>32</v>
      </c>
      <c r="S334" s="167" t="s">
        <v>59</v>
      </c>
      <c r="T334" s="167">
        <v>0</v>
      </c>
      <c r="U334" s="168" t="s">
        <v>33</v>
      </c>
      <c r="V334" s="176" t="s">
        <v>79</v>
      </c>
      <c r="W334" s="10"/>
      <c r="X334" s="10"/>
      <c r="Y334" s="10"/>
      <c r="Z334" s="10"/>
    </row>
    <row r="335" spans="1:26" s="16" customFormat="1" ht="48" customHeight="1" x14ac:dyDescent="0.2">
      <c r="A335" s="174" t="s">
        <v>1236</v>
      </c>
      <c r="B335" s="13" t="s">
        <v>1237</v>
      </c>
      <c r="C335" s="13" t="s">
        <v>1238</v>
      </c>
      <c r="D335" s="172" t="s">
        <v>131</v>
      </c>
      <c r="E335" s="172" t="s">
        <v>1239</v>
      </c>
      <c r="F335" s="174" t="s">
        <v>92</v>
      </c>
      <c r="G335" s="174" t="s">
        <v>706</v>
      </c>
      <c r="H335" s="172" t="s">
        <v>417</v>
      </c>
      <c r="I335" s="172">
        <v>2000</v>
      </c>
      <c r="J335" s="174" t="s">
        <v>31</v>
      </c>
      <c r="K335" s="174" t="s">
        <v>55</v>
      </c>
      <c r="L335" s="175">
        <v>197160</v>
      </c>
      <c r="M335" s="20" t="s">
        <v>141</v>
      </c>
      <c r="N335" s="172" t="str">
        <f>"10.2023"</f>
        <v>10.2023</v>
      </c>
      <c r="O335" s="27" t="str">
        <f t="shared" si="34"/>
        <v>12.2023</v>
      </c>
      <c r="P335" s="20" t="s">
        <v>147</v>
      </c>
      <c r="Q335" s="172" t="s">
        <v>59</v>
      </c>
      <c r="R335" s="173" t="s">
        <v>32</v>
      </c>
      <c r="S335" s="172" t="s">
        <v>59</v>
      </c>
      <c r="T335" s="172">
        <v>0</v>
      </c>
      <c r="U335" s="173" t="s">
        <v>33</v>
      </c>
      <c r="V335" s="176" t="s">
        <v>79</v>
      </c>
      <c r="W335" s="10"/>
      <c r="X335" s="10"/>
      <c r="Y335" s="10"/>
      <c r="Z335" s="10"/>
    </row>
    <row r="336" spans="1:26" ht="45" x14ac:dyDescent="0.2">
      <c r="A336" s="179" t="s">
        <v>1240</v>
      </c>
      <c r="B336" s="8" t="s">
        <v>1158</v>
      </c>
      <c r="C336" s="8" t="s">
        <v>1159</v>
      </c>
      <c r="D336" s="8" t="s">
        <v>131</v>
      </c>
      <c r="E336" s="8" t="s">
        <v>1160</v>
      </c>
      <c r="F336" s="179" t="s">
        <v>92</v>
      </c>
      <c r="G336" s="177" t="s">
        <v>738</v>
      </c>
      <c r="H336" s="8" t="s">
        <v>739</v>
      </c>
      <c r="I336" s="8" t="s">
        <v>1161</v>
      </c>
      <c r="J336" s="179" t="s">
        <v>31</v>
      </c>
      <c r="K336" s="179" t="s">
        <v>55</v>
      </c>
      <c r="L336" s="52">
        <v>3969760</v>
      </c>
      <c r="M336" s="8" t="s">
        <v>141</v>
      </c>
      <c r="N336" s="50" t="str">
        <f>"10.2023"</f>
        <v>10.2023</v>
      </c>
      <c r="O336" s="8" t="str">
        <f>"02.2024"</f>
        <v>02.2024</v>
      </c>
      <c r="P336" s="8" t="s">
        <v>147</v>
      </c>
      <c r="Q336" s="8" t="s">
        <v>59</v>
      </c>
      <c r="R336" s="178" t="s">
        <v>32</v>
      </c>
      <c r="S336" s="8" t="s">
        <v>59</v>
      </c>
      <c r="T336" s="178" t="s">
        <v>33</v>
      </c>
      <c r="U336" s="178" t="s">
        <v>33</v>
      </c>
      <c r="V336" s="178" t="s">
        <v>79</v>
      </c>
      <c r="W336" s="10"/>
      <c r="X336" s="179"/>
      <c r="Y336" s="10"/>
      <c r="Z336" s="10"/>
    </row>
    <row r="337" spans="1:26" ht="45" x14ac:dyDescent="0.2">
      <c r="A337" s="179" t="s">
        <v>1241</v>
      </c>
      <c r="B337" s="185" t="s">
        <v>115</v>
      </c>
      <c r="C337" s="185" t="s">
        <v>1248</v>
      </c>
      <c r="D337" s="185" t="s">
        <v>132</v>
      </c>
      <c r="E337" s="185" t="s">
        <v>1260</v>
      </c>
      <c r="F337" s="179" t="s">
        <v>92</v>
      </c>
      <c r="G337" s="186" t="s">
        <v>158</v>
      </c>
      <c r="H337" s="177" t="s">
        <v>53</v>
      </c>
      <c r="I337" s="186" t="s">
        <v>1269</v>
      </c>
      <c r="J337" s="179" t="s">
        <v>31</v>
      </c>
      <c r="K337" s="179" t="s">
        <v>55</v>
      </c>
      <c r="L337" s="189" t="s">
        <v>1278</v>
      </c>
      <c r="M337" s="8" t="s">
        <v>141</v>
      </c>
      <c r="N337" s="50" t="str">
        <f t="shared" ref="N337:N343" si="35">"10.2023"</f>
        <v>10.2023</v>
      </c>
      <c r="O337" s="27" t="str">
        <f t="shared" si="34"/>
        <v>12.2023</v>
      </c>
      <c r="P337" s="8" t="s">
        <v>147</v>
      </c>
      <c r="Q337" s="8" t="s">
        <v>59</v>
      </c>
      <c r="R337" s="178" t="s">
        <v>32</v>
      </c>
      <c r="S337" s="8" t="s">
        <v>59</v>
      </c>
      <c r="T337" s="178" t="s">
        <v>33</v>
      </c>
      <c r="U337" s="178" t="s">
        <v>33</v>
      </c>
      <c r="V337" s="178" t="s">
        <v>79</v>
      </c>
      <c r="W337" s="10"/>
      <c r="X337" s="179"/>
      <c r="Y337" s="10"/>
      <c r="Z337" s="10"/>
    </row>
    <row r="338" spans="1:26" ht="67.5" x14ac:dyDescent="0.2">
      <c r="A338" s="179" t="s">
        <v>1242</v>
      </c>
      <c r="B338" s="185" t="s">
        <v>736</v>
      </c>
      <c r="C338" s="185" t="s">
        <v>1249</v>
      </c>
      <c r="D338" s="185" t="s">
        <v>135</v>
      </c>
      <c r="E338" s="185" t="s">
        <v>1261</v>
      </c>
      <c r="F338" s="179" t="s">
        <v>92</v>
      </c>
      <c r="G338" s="186" t="s">
        <v>1270</v>
      </c>
      <c r="H338" s="177" t="s">
        <v>1271</v>
      </c>
      <c r="I338" s="186" t="s">
        <v>1272</v>
      </c>
      <c r="J338" s="179" t="s">
        <v>31</v>
      </c>
      <c r="K338" s="179" t="s">
        <v>55</v>
      </c>
      <c r="L338" s="189" t="s">
        <v>1284</v>
      </c>
      <c r="M338" s="8" t="s">
        <v>141</v>
      </c>
      <c r="N338" s="50" t="str">
        <f t="shared" si="35"/>
        <v>10.2023</v>
      </c>
      <c r="O338" s="186" t="s">
        <v>1286</v>
      </c>
      <c r="P338" s="8" t="s">
        <v>147</v>
      </c>
      <c r="Q338" s="8" t="s">
        <v>59</v>
      </c>
      <c r="R338" s="178" t="s">
        <v>32</v>
      </c>
      <c r="S338" s="8" t="s">
        <v>59</v>
      </c>
      <c r="T338" s="178" t="s">
        <v>33</v>
      </c>
      <c r="U338" s="178" t="s">
        <v>33</v>
      </c>
      <c r="V338" s="178" t="s">
        <v>79</v>
      </c>
      <c r="W338" s="10"/>
      <c r="X338" s="179"/>
      <c r="Y338" s="10"/>
      <c r="Z338" s="10"/>
    </row>
    <row r="339" spans="1:26" ht="409.5" x14ac:dyDescent="0.2">
      <c r="A339" s="179" t="s">
        <v>1243</v>
      </c>
      <c r="B339" s="185" t="s">
        <v>1250</v>
      </c>
      <c r="C339" s="185" t="s">
        <v>1251</v>
      </c>
      <c r="D339" s="185" t="s">
        <v>1267</v>
      </c>
      <c r="E339" s="185" t="s">
        <v>1262</v>
      </c>
      <c r="F339" s="179" t="s">
        <v>92</v>
      </c>
      <c r="G339" s="184" t="s">
        <v>1273</v>
      </c>
      <c r="H339" s="184" t="s">
        <v>1273</v>
      </c>
      <c r="I339" s="184" t="s">
        <v>1273</v>
      </c>
      <c r="J339" s="179" t="s">
        <v>31</v>
      </c>
      <c r="K339" s="179" t="s">
        <v>55</v>
      </c>
      <c r="L339" s="189" t="s">
        <v>1279</v>
      </c>
      <c r="M339" s="8" t="s">
        <v>141</v>
      </c>
      <c r="N339" s="50" t="str">
        <f t="shared" si="35"/>
        <v>10.2023</v>
      </c>
      <c r="O339" s="27" t="str">
        <f t="shared" si="34"/>
        <v>12.2023</v>
      </c>
      <c r="P339" s="8" t="s">
        <v>147</v>
      </c>
      <c r="Q339" s="8" t="s">
        <v>59</v>
      </c>
      <c r="R339" s="178" t="s">
        <v>32</v>
      </c>
      <c r="S339" s="8" t="s">
        <v>59</v>
      </c>
      <c r="T339" s="178" t="s">
        <v>33</v>
      </c>
      <c r="U339" s="178" t="s">
        <v>33</v>
      </c>
      <c r="V339" s="178" t="s">
        <v>79</v>
      </c>
      <c r="W339" s="10"/>
      <c r="X339" s="179"/>
      <c r="Y339" s="10"/>
      <c r="Z339" s="10"/>
    </row>
    <row r="340" spans="1:26" ht="112.5" x14ac:dyDescent="0.2">
      <c r="A340" s="179" t="s">
        <v>1244</v>
      </c>
      <c r="B340" s="185" t="s">
        <v>1252</v>
      </c>
      <c r="C340" s="185" t="s">
        <v>1253</v>
      </c>
      <c r="D340" s="185" t="s">
        <v>1268</v>
      </c>
      <c r="E340" s="185" t="s">
        <v>1263</v>
      </c>
      <c r="F340" s="179" t="s">
        <v>92</v>
      </c>
      <c r="G340" s="186" t="s">
        <v>1060</v>
      </c>
      <c r="H340" s="177" t="s">
        <v>1061</v>
      </c>
      <c r="I340" s="186" t="s">
        <v>1274</v>
      </c>
      <c r="J340" s="179" t="s">
        <v>31</v>
      </c>
      <c r="K340" s="179" t="s">
        <v>55</v>
      </c>
      <c r="L340" s="189" t="s">
        <v>1280</v>
      </c>
      <c r="M340" s="8" t="s">
        <v>141</v>
      </c>
      <c r="N340" s="50" t="str">
        <f t="shared" si="35"/>
        <v>10.2023</v>
      </c>
      <c r="O340" s="27" t="str">
        <f t="shared" si="34"/>
        <v>12.2023</v>
      </c>
      <c r="P340" s="8" t="s">
        <v>147</v>
      </c>
      <c r="Q340" s="8" t="s">
        <v>59</v>
      </c>
      <c r="R340" s="178" t="s">
        <v>32</v>
      </c>
      <c r="S340" s="8" t="s">
        <v>59</v>
      </c>
      <c r="T340" s="178" t="s">
        <v>33</v>
      </c>
      <c r="U340" s="178" t="s">
        <v>33</v>
      </c>
      <c r="V340" s="178" t="s">
        <v>79</v>
      </c>
      <c r="W340" s="10"/>
      <c r="X340" s="179"/>
      <c r="Y340" s="10"/>
      <c r="Z340" s="10"/>
    </row>
    <row r="341" spans="1:26" ht="101.25" x14ac:dyDescent="0.2">
      <c r="A341" s="179" t="s">
        <v>1245</v>
      </c>
      <c r="B341" s="185" t="s">
        <v>1254</v>
      </c>
      <c r="C341" s="185" t="s">
        <v>1255</v>
      </c>
      <c r="D341" s="185" t="s">
        <v>614</v>
      </c>
      <c r="E341" s="185" t="s">
        <v>1264</v>
      </c>
      <c r="F341" s="179" t="s">
        <v>92</v>
      </c>
      <c r="G341" s="186" t="s">
        <v>508</v>
      </c>
      <c r="H341" s="177" t="s">
        <v>509</v>
      </c>
      <c r="I341" s="186" t="s">
        <v>1275</v>
      </c>
      <c r="J341" s="179" t="s">
        <v>31</v>
      </c>
      <c r="K341" s="179" t="s">
        <v>55</v>
      </c>
      <c r="L341" s="189" t="s">
        <v>1281</v>
      </c>
      <c r="M341" s="8" t="s">
        <v>141</v>
      </c>
      <c r="N341" s="50" t="str">
        <f t="shared" si="35"/>
        <v>10.2023</v>
      </c>
      <c r="O341" s="27" t="str">
        <f t="shared" si="34"/>
        <v>12.2023</v>
      </c>
      <c r="P341" s="8" t="s">
        <v>147</v>
      </c>
      <c r="Q341" s="8" t="s">
        <v>59</v>
      </c>
      <c r="R341" s="178" t="s">
        <v>32</v>
      </c>
      <c r="S341" s="8" t="s">
        <v>59</v>
      </c>
      <c r="T341" s="178" t="s">
        <v>33</v>
      </c>
      <c r="U341" s="178" t="s">
        <v>33</v>
      </c>
      <c r="V341" s="178" t="s">
        <v>79</v>
      </c>
      <c r="W341" s="10"/>
      <c r="X341" s="179"/>
      <c r="Y341" s="10"/>
      <c r="Z341" s="10"/>
    </row>
    <row r="342" spans="1:26" ht="112.5" x14ac:dyDescent="0.2">
      <c r="A342" s="179" t="s">
        <v>1246</v>
      </c>
      <c r="B342" s="185" t="s">
        <v>1256</v>
      </c>
      <c r="C342" s="185" t="s">
        <v>1257</v>
      </c>
      <c r="D342" s="185" t="s">
        <v>1268</v>
      </c>
      <c r="E342" s="185" t="s">
        <v>1265</v>
      </c>
      <c r="F342" s="179" t="s">
        <v>92</v>
      </c>
      <c r="G342" s="186" t="s">
        <v>1060</v>
      </c>
      <c r="H342" s="177" t="s">
        <v>1061</v>
      </c>
      <c r="I342" s="186" t="s">
        <v>1276</v>
      </c>
      <c r="J342" s="179" t="s">
        <v>31</v>
      </c>
      <c r="K342" s="179" t="s">
        <v>55</v>
      </c>
      <c r="L342" s="189" t="s">
        <v>1283</v>
      </c>
      <c r="M342" s="8" t="s">
        <v>141</v>
      </c>
      <c r="N342" s="50" t="str">
        <f t="shared" si="35"/>
        <v>10.2023</v>
      </c>
      <c r="O342" s="186" t="s">
        <v>1285</v>
      </c>
      <c r="P342" s="8" t="s">
        <v>147</v>
      </c>
      <c r="Q342" s="8" t="s">
        <v>59</v>
      </c>
      <c r="R342" s="178" t="s">
        <v>32</v>
      </c>
      <c r="S342" s="8" t="s">
        <v>59</v>
      </c>
      <c r="T342" s="178" t="s">
        <v>33</v>
      </c>
      <c r="U342" s="178" t="s">
        <v>33</v>
      </c>
      <c r="V342" s="178" t="s">
        <v>79</v>
      </c>
      <c r="W342" s="10"/>
      <c r="X342" s="179"/>
      <c r="Y342" s="10"/>
      <c r="Z342" s="10"/>
    </row>
    <row r="343" spans="1:26" ht="101.25" x14ac:dyDescent="0.2">
      <c r="A343" s="179" t="s">
        <v>1247</v>
      </c>
      <c r="B343" s="187" t="s">
        <v>1258</v>
      </c>
      <c r="C343" s="187" t="s">
        <v>1259</v>
      </c>
      <c r="D343" s="185" t="s">
        <v>614</v>
      </c>
      <c r="E343" s="187" t="s">
        <v>1266</v>
      </c>
      <c r="F343" s="179" t="s">
        <v>92</v>
      </c>
      <c r="G343" s="188" t="s">
        <v>508</v>
      </c>
      <c r="H343" s="177" t="s">
        <v>509</v>
      </c>
      <c r="I343" s="188" t="s">
        <v>1277</v>
      </c>
      <c r="J343" s="179" t="s">
        <v>31</v>
      </c>
      <c r="K343" s="179" t="s">
        <v>55</v>
      </c>
      <c r="L343" s="189" t="s">
        <v>1282</v>
      </c>
      <c r="M343" s="8" t="s">
        <v>141</v>
      </c>
      <c r="N343" s="50" t="str">
        <f t="shared" si="35"/>
        <v>10.2023</v>
      </c>
      <c r="O343" s="27" t="str">
        <f t="shared" si="34"/>
        <v>12.2023</v>
      </c>
      <c r="P343" s="8" t="s">
        <v>147</v>
      </c>
      <c r="Q343" s="8" t="s">
        <v>59</v>
      </c>
      <c r="R343" s="178" t="s">
        <v>32</v>
      </c>
      <c r="S343" s="8" t="s">
        <v>59</v>
      </c>
      <c r="T343" s="178" t="s">
        <v>33</v>
      </c>
      <c r="U343" s="178" t="s">
        <v>33</v>
      </c>
      <c r="V343" s="178" t="s">
        <v>79</v>
      </c>
      <c r="W343" s="10"/>
      <c r="X343" s="179"/>
      <c r="Y343" s="10"/>
      <c r="Z343" s="10"/>
    </row>
    <row r="344" spans="1:26" ht="22.5" x14ac:dyDescent="0.2">
      <c r="A344" s="182" t="s">
        <v>1288</v>
      </c>
      <c r="B344" s="13" t="s">
        <v>1187</v>
      </c>
      <c r="C344" s="13" t="s">
        <v>1188</v>
      </c>
      <c r="D344" s="180" t="s">
        <v>131</v>
      </c>
      <c r="E344" s="180" t="s">
        <v>1290</v>
      </c>
      <c r="F344" s="182" t="s">
        <v>174</v>
      </c>
      <c r="G344" s="182" t="s">
        <v>706</v>
      </c>
      <c r="H344" s="180" t="s">
        <v>417</v>
      </c>
      <c r="I344" s="180">
        <v>1</v>
      </c>
      <c r="J344" s="182" t="s">
        <v>31</v>
      </c>
      <c r="K344" s="182" t="s">
        <v>55</v>
      </c>
      <c r="L344" s="183">
        <v>43520</v>
      </c>
      <c r="M344" s="8" t="s">
        <v>141</v>
      </c>
      <c r="N344" s="50" t="str">
        <f>"10.2023"</f>
        <v>10.2023</v>
      </c>
      <c r="O344" s="8" t="str">
        <f>"12.2023"</f>
        <v>12.2023</v>
      </c>
      <c r="P344" s="8" t="s">
        <v>1184</v>
      </c>
      <c r="Q344" s="8" t="s">
        <v>76</v>
      </c>
      <c r="R344" s="181" t="s">
        <v>32</v>
      </c>
      <c r="S344" s="8" t="s">
        <v>59</v>
      </c>
      <c r="T344" s="181" t="s">
        <v>33</v>
      </c>
      <c r="U344" s="181" t="s">
        <v>33</v>
      </c>
      <c r="V344" s="181" t="s">
        <v>1057</v>
      </c>
      <c r="W344" s="10"/>
      <c r="X344" s="182"/>
      <c r="Y344" s="10"/>
      <c r="Z344" s="10"/>
    </row>
    <row r="345" spans="1:26" ht="22.5" x14ac:dyDescent="0.2">
      <c r="A345" s="182" t="s">
        <v>1289</v>
      </c>
      <c r="B345" s="13" t="str">
        <f>"08.12"</f>
        <v>08.12</v>
      </c>
      <c r="C345" s="13" t="s">
        <v>642</v>
      </c>
      <c r="D345" s="180" t="s">
        <v>131</v>
      </c>
      <c r="E345" s="180" t="s">
        <v>1291</v>
      </c>
      <c r="F345" s="182" t="s">
        <v>174</v>
      </c>
      <c r="G345" s="182" t="s">
        <v>157</v>
      </c>
      <c r="H345" s="180" t="s">
        <v>1292</v>
      </c>
      <c r="I345" s="180">
        <v>100</v>
      </c>
      <c r="J345" s="182" t="s">
        <v>31</v>
      </c>
      <c r="K345" s="182" t="s">
        <v>55</v>
      </c>
      <c r="L345" s="183">
        <v>87000</v>
      </c>
      <c r="M345" s="8" t="s">
        <v>141</v>
      </c>
      <c r="N345" s="50" t="str">
        <f>"10.2023"</f>
        <v>10.2023</v>
      </c>
      <c r="O345" s="8" t="str">
        <f>"12.2023"</f>
        <v>12.2023</v>
      </c>
      <c r="P345" s="8" t="s">
        <v>1184</v>
      </c>
      <c r="Q345" s="8" t="s">
        <v>76</v>
      </c>
      <c r="R345" s="181" t="s">
        <v>32</v>
      </c>
      <c r="S345" s="8" t="s">
        <v>59</v>
      </c>
      <c r="T345" s="181" t="s">
        <v>33</v>
      </c>
      <c r="U345" s="181" t="s">
        <v>33</v>
      </c>
      <c r="V345" s="181" t="s">
        <v>1057</v>
      </c>
      <c r="W345" s="10"/>
      <c r="X345" s="182"/>
      <c r="Y345" s="10"/>
      <c r="Z345" s="10"/>
    </row>
    <row r="346" spans="1:26" ht="256.5" customHeight="1" x14ac:dyDescent="0.2">
      <c r="A346" s="180">
        <v>317</v>
      </c>
      <c r="B346" s="190" t="s">
        <v>1295</v>
      </c>
      <c r="C346" s="190" t="s">
        <v>1294</v>
      </c>
      <c r="D346" s="190" t="s">
        <v>131</v>
      </c>
      <c r="E346" s="190" t="s">
        <v>1293</v>
      </c>
      <c r="F346" s="182" t="s">
        <v>92</v>
      </c>
      <c r="G346" s="181" t="s">
        <v>1297</v>
      </c>
      <c r="H346" s="180" t="s">
        <v>1296</v>
      </c>
      <c r="I346" s="180" t="s">
        <v>1298</v>
      </c>
      <c r="J346" s="182" t="s">
        <v>31</v>
      </c>
      <c r="K346" s="182" t="s">
        <v>55</v>
      </c>
      <c r="L346" s="183">
        <v>2551756.4500000002</v>
      </c>
      <c r="M346" s="180" t="s">
        <v>141</v>
      </c>
      <c r="N346" s="180" t="str">
        <f>"10.2023"</f>
        <v>10.2023</v>
      </c>
      <c r="O346" s="180" t="str">
        <f>"12.2023"</f>
        <v>12.2023</v>
      </c>
      <c r="P346" s="180" t="s">
        <v>147</v>
      </c>
      <c r="Q346" s="180" t="s">
        <v>59</v>
      </c>
      <c r="R346" s="180" t="s">
        <v>32</v>
      </c>
      <c r="S346" s="180" t="s">
        <v>59</v>
      </c>
      <c r="T346" s="181" t="s">
        <v>33</v>
      </c>
      <c r="U346" s="181" t="s">
        <v>33</v>
      </c>
      <c r="V346" s="191" t="s">
        <v>1057</v>
      </c>
      <c r="W346" s="15"/>
      <c r="X346" s="15"/>
      <c r="Y346" s="15"/>
      <c r="Z346" s="15"/>
    </row>
    <row r="347" spans="1:26" ht="135.75" customHeight="1" x14ac:dyDescent="0.2">
      <c r="A347" s="190">
        <v>318</v>
      </c>
      <c r="B347" s="190" t="s">
        <v>1300</v>
      </c>
      <c r="C347" s="190" t="s">
        <v>1299</v>
      </c>
      <c r="D347" s="190" t="s">
        <v>131</v>
      </c>
      <c r="E347" s="190" t="s">
        <v>1293</v>
      </c>
      <c r="F347" s="192" t="s">
        <v>92</v>
      </c>
      <c r="G347" s="191" t="s">
        <v>1302</v>
      </c>
      <c r="H347" s="190" t="s">
        <v>1301</v>
      </c>
      <c r="I347" s="190" t="s">
        <v>1303</v>
      </c>
      <c r="J347" s="192" t="s">
        <v>31</v>
      </c>
      <c r="K347" s="192" t="s">
        <v>55</v>
      </c>
      <c r="L347" s="193">
        <v>3464201</v>
      </c>
      <c r="M347" s="190" t="s">
        <v>141</v>
      </c>
      <c r="N347" s="190" t="str">
        <f>"10.2023"</f>
        <v>10.2023</v>
      </c>
      <c r="O347" s="190" t="str">
        <f>"12.2023"</f>
        <v>12.2023</v>
      </c>
      <c r="P347" s="190" t="s">
        <v>147</v>
      </c>
      <c r="Q347" s="190" t="s">
        <v>59</v>
      </c>
      <c r="R347" s="190" t="s">
        <v>32</v>
      </c>
      <c r="S347" s="190" t="s">
        <v>59</v>
      </c>
      <c r="T347" s="191" t="s">
        <v>33</v>
      </c>
      <c r="U347" s="191" t="s">
        <v>33</v>
      </c>
      <c r="V347" s="191" t="s">
        <v>1057</v>
      </c>
      <c r="W347" s="15"/>
      <c r="X347" s="15"/>
      <c r="Y347" s="15"/>
      <c r="Z347" s="15"/>
    </row>
    <row r="348" spans="1:26" ht="57.75" customHeight="1" x14ac:dyDescent="0.2">
      <c r="A348" s="190">
        <v>319</v>
      </c>
      <c r="B348" s="190">
        <v>23.14</v>
      </c>
      <c r="C348" s="190" t="s">
        <v>449</v>
      </c>
      <c r="D348" s="190" t="s">
        <v>131</v>
      </c>
      <c r="E348" s="190" t="s">
        <v>450</v>
      </c>
      <c r="F348" s="192" t="s">
        <v>92</v>
      </c>
      <c r="G348" s="191" t="s">
        <v>894</v>
      </c>
      <c r="H348" s="190" t="s">
        <v>1304</v>
      </c>
      <c r="I348" s="190">
        <v>15000</v>
      </c>
      <c r="J348" s="192" t="s">
        <v>31</v>
      </c>
      <c r="K348" s="192" t="s">
        <v>55</v>
      </c>
      <c r="L348" s="193">
        <v>1073550</v>
      </c>
      <c r="M348" s="190" t="s">
        <v>141</v>
      </c>
      <c r="N348" s="190" t="str">
        <f>"10.2023"</f>
        <v>10.2023</v>
      </c>
      <c r="O348" s="190" t="str">
        <f>"12.2023"</f>
        <v>12.2023</v>
      </c>
      <c r="P348" s="190" t="s">
        <v>147</v>
      </c>
      <c r="Q348" s="190" t="s">
        <v>59</v>
      </c>
      <c r="R348" s="190" t="s">
        <v>32</v>
      </c>
      <c r="S348" s="190" t="s">
        <v>59</v>
      </c>
      <c r="T348" s="191" t="s">
        <v>33</v>
      </c>
      <c r="U348" s="191" t="s">
        <v>33</v>
      </c>
      <c r="V348" s="191" t="s">
        <v>1057</v>
      </c>
      <c r="W348" s="15"/>
      <c r="X348" s="15"/>
      <c r="Y348" s="15"/>
      <c r="Z348" s="15"/>
    </row>
    <row r="349" spans="1:26" ht="57.75" customHeight="1" x14ac:dyDescent="0.2">
      <c r="A349" s="190">
        <v>320</v>
      </c>
      <c r="B349" s="190">
        <v>23.99</v>
      </c>
      <c r="C349" s="190" t="s">
        <v>1305</v>
      </c>
      <c r="D349" s="190" t="s">
        <v>131</v>
      </c>
      <c r="E349" s="190" t="s">
        <v>447</v>
      </c>
      <c r="F349" s="192" t="s">
        <v>92</v>
      </c>
      <c r="G349" s="191" t="s">
        <v>894</v>
      </c>
      <c r="H349" s="190" t="s">
        <v>1304</v>
      </c>
      <c r="I349" s="190">
        <v>5000</v>
      </c>
      <c r="J349" s="192" t="s">
        <v>31</v>
      </c>
      <c r="K349" s="192" t="s">
        <v>55</v>
      </c>
      <c r="L349" s="193">
        <v>1603350</v>
      </c>
      <c r="M349" s="190" t="s">
        <v>141</v>
      </c>
      <c r="N349" s="190" t="str">
        <f>"10.2023"</f>
        <v>10.2023</v>
      </c>
      <c r="O349" s="190" t="str">
        <f>"12.2023"</f>
        <v>12.2023</v>
      </c>
      <c r="P349" s="190" t="s">
        <v>147</v>
      </c>
      <c r="Q349" s="190" t="s">
        <v>59</v>
      </c>
      <c r="R349" s="190" t="s">
        <v>32</v>
      </c>
      <c r="S349" s="190" t="s">
        <v>59</v>
      </c>
      <c r="T349" s="191" t="s">
        <v>33</v>
      </c>
      <c r="U349" s="191" t="s">
        <v>33</v>
      </c>
      <c r="V349" s="191" t="s">
        <v>1057</v>
      </c>
      <c r="W349" s="15"/>
      <c r="X349" s="15"/>
      <c r="Y349" s="15"/>
      <c r="Z349" s="15"/>
    </row>
    <row r="350" spans="1:26" ht="57.75" customHeight="1" x14ac:dyDescent="0.2">
      <c r="A350" s="190">
        <v>321</v>
      </c>
      <c r="B350" s="190" t="s">
        <v>1306</v>
      </c>
      <c r="C350" s="190" t="s">
        <v>1309</v>
      </c>
      <c r="D350" s="190" t="s">
        <v>131</v>
      </c>
      <c r="E350" s="190" t="s">
        <v>1307</v>
      </c>
      <c r="F350" s="192" t="s">
        <v>92</v>
      </c>
      <c r="G350" s="191" t="s">
        <v>706</v>
      </c>
      <c r="H350" s="190" t="s">
        <v>417</v>
      </c>
      <c r="I350" s="190" t="s">
        <v>1308</v>
      </c>
      <c r="J350" s="192" t="s">
        <v>31</v>
      </c>
      <c r="K350" s="192" t="s">
        <v>55</v>
      </c>
      <c r="L350" s="193">
        <v>180973.26</v>
      </c>
      <c r="M350" s="190" t="s">
        <v>141</v>
      </c>
      <c r="N350" s="190" t="str">
        <f>"10.2023"</f>
        <v>10.2023</v>
      </c>
      <c r="O350" s="190" t="str">
        <f>"12.2023"</f>
        <v>12.2023</v>
      </c>
      <c r="P350" s="190" t="s">
        <v>147</v>
      </c>
      <c r="Q350" s="190" t="s">
        <v>59</v>
      </c>
      <c r="R350" s="190" t="s">
        <v>32</v>
      </c>
      <c r="S350" s="190" t="s">
        <v>59</v>
      </c>
      <c r="T350" s="191" t="s">
        <v>33</v>
      </c>
      <c r="U350" s="191" t="s">
        <v>33</v>
      </c>
      <c r="V350" s="191" t="s">
        <v>1057</v>
      </c>
      <c r="W350" s="15"/>
      <c r="X350" s="15"/>
      <c r="Y350" s="15"/>
      <c r="Z350" s="15"/>
    </row>
  </sheetData>
  <sheetProtection selectLockedCells="1" selectUnlockedCells="1"/>
  <autoFilter ref="A21:Z21"/>
  <mergeCells count="215">
    <mergeCell ref="X262:X263"/>
    <mergeCell ref="Y262:Y263"/>
    <mergeCell ref="Z262:Z263"/>
    <mergeCell ref="O262:O263"/>
    <mergeCell ref="P262:P263"/>
    <mergeCell ref="Q262:Q263"/>
    <mergeCell ref="R262:R263"/>
    <mergeCell ref="S262:S263"/>
    <mergeCell ref="T262:T263"/>
    <mergeCell ref="U262:U263"/>
    <mergeCell ref="V262:V263"/>
    <mergeCell ref="W262:W263"/>
    <mergeCell ref="A262:A263"/>
    <mergeCell ref="D262:D263"/>
    <mergeCell ref="E262:E263"/>
    <mergeCell ref="F262:F263"/>
    <mergeCell ref="J262:J263"/>
    <mergeCell ref="K262:K263"/>
    <mergeCell ref="L262:L263"/>
    <mergeCell ref="M262:M263"/>
    <mergeCell ref="N262:N263"/>
    <mergeCell ref="V246:V247"/>
    <mergeCell ref="W246:W247"/>
    <mergeCell ref="X246:X247"/>
    <mergeCell ref="Y246:Y247"/>
    <mergeCell ref="Z246:Z247"/>
    <mergeCell ref="M246:M247"/>
    <mergeCell ref="N246:N247"/>
    <mergeCell ref="O246:O247"/>
    <mergeCell ref="P246:P247"/>
    <mergeCell ref="Q246:Q247"/>
    <mergeCell ref="R246:R247"/>
    <mergeCell ref="S246:S247"/>
    <mergeCell ref="T246:T247"/>
    <mergeCell ref="U246:U247"/>
    <mergeCell ref="A246:A247"/>
    <mergeCell ref="B246:B247"/>
    <mergeCell ref="C246:C247"/>
    <mergeCell ref="D246:D247"/>
    <mergeCell ref="E246:E247"/>
    <mergeCell ref="F246:F247"/>
    <mergeCell ref="J246:J247"/>
    <mergeCell ref="K246:K247"/>
    <mergeCell ref="L246:L247"/>
    <mergeCell ref="A108:A109"/>
    <mergeCell ref="W178:W179"/>
    <mergeCell ref="X178:X179"/>
    <mergeCell ref="Y178:Y179"/>
    <mergeCell ref="Z178:Z179"/>
    <mergeCell ref="D178:D179"/>
    <mergeCell ref="G178:G179"/>
    <mergeCell ref="H178:H179"/>
    <mergeCell ref="N178:N179"/>
    <mergeCell ref="O178:O179"/>
    <mergeCell ref="P178:P179"/>
    <mergeCell ref="Q178:Q179"/>
    <mergeCell ref="R178:R179"/>
    <mergeCell ref="S178:S179"/>
    <mergeCell ref="T178:T179"/>
    <mergeCell ref="U178:U179"/>
    <mergeCell ref="V178:V179"/>
    <mergeCell ref="A178:A179"/>
    <mergeCell ref="E178:E179"/>
    <mergeCell ref="F178:F179"/>
    <mergeCell ref="J178:J179"/>
    <mergeCell ref="K178:K179"/>
    <mergeCell ref="M178:M179"/>
    <mergeCell ref="L178:L179"/>
    <mergeCell ref="F96:F97"/>
    <mergeCell ref="W82:W83"/>
    <mergeCell ref="X82:X83"/>
    <mergeCell ref="Y82:Y83"/>
    <mergeCell ref="G96:G97"/>
    <mergeCell ref="H96:H97"/>
    <mergeCell ref="I96:I97"/>
    <mergeCell ref="K96:K97"/>
    <mergeCell ref="J96:J97"/>
    <mergeCell ref="T96:T97"/>
    <mergeCell ref="S96:S97"/>
    <mergeCell ref="R96:R97"/>
    <mergeCell ref="Q96:Q97"/>
    <mergeCell ref="P96:P97"/>
    <mergeCell ref="O96:O97"/>
    <mergeCell ref="P82:P83"/>
    <mergeCell ref="F82:F83"/>
    <mergeCell ref="J82:J83"/>
    <mergeCell ref="K82:K83"/>
    <mergeCell ref="L82:L83"/>
    <mergeCell ref="M82:M83"/>
    <mergeCell ref="N82:N83"/>
    <mergeCell ref="O82:O83"/>
    <mergeCell ref="A76:A77"/>
    <mergeCell ref="B76:B77"/>
    <mergeCell ref="C76:C77"/>
    <mergeCell ref="D76:D77"/>
    <mergeCell ref="C96:C97"/>
    <mergeCell ref="B96:B97"/>
    <mergeCell ref="A96:A97"/>
    <mergeCell ref="D96:D97"/>
    <mergeCell ref="E96:E97"/>
    <mergeCell ref="A82:A83"/>
    <mergeCell ref="D82:D83"/>
    <mergeCell ref="E82:E83"/>
    <mergeCell ref="A9:E9"/>
    <mergeCell ref="A10:E10"/>
    <mergeCell ref="A67:A68"/>
    <mergeCell ref="E67:E68"/>
    <mergeCell ref="C67:C68"/>
    <mergeCell ref="D67:D68"/>
    <mergeCell ref="B67:B68"/>
    <mergeCell ref="F67:F68"/>
    <mergeCell ref="G67:G68"/>
    <mergeCell ref="D13:D20"/>
    <mergeCell ref="M15:M20"/>
    <mergeCell ref="S15:S20"/>
    <mergeCell ref="T15:T20"/>
    <mergeCell ref="E15:E20"/>
    <mergeCell ref="F15:F20"/>
    <mergeCell ref="H17:H20"/>
    <mergeCell ref="Z82:Z83"/>
    <mergeCell ref="Q82:Q83"/>
    <mergeCell ref="R82:R83"/>
    <mergeCell ref="S82:S83"/>
    <mergeCell ref="T82:T83"/>
    <mergeCell ref="U82:U83"/>
    <mergeCell ref="V82:V83"/>
    <mergeCell ref="H67:H68"/>
    <mergeCell ref="I67:I68"/>
    <mergeCell ref="S67:S68"/>
    <mergeCell ref="T67:T68"/>
    <mergeCell ref="E76:E77"/>
    <mergeCell ref="U67:U68"/>
    <mergeCell ref="V67:V68"/>
    <mergeCell ref="W67:W68"/>
    <mergeCell ref="X67:X68"/>
    <mergeCell ref="Y67:Y68"/>
    <mergeCell ref="Z67:Z68"/>
    <mergeCell ref="Z96:Z97"/>
    <mergeCell ref="W96:W97"/>
    <mergeCell ref="X96:X97"/>
    <mergeCell ref="J17:J20"/>
    <mergeCell ref="A11:E11"/>
    <mergeCell ref="C13:C20"/>
    <mergeCell ref="N15:O16"/>
    <mergeCell ref="F11:Z11"/>
    <mergeCell ref="Q13:Q20"/>
    <mergeCell ref="R13:U14"/>
    <mergeCell ref="G15:H16"/>
    <mergeCell ref="I15:I20"/>
    <mergeCell ref="O17:O20"/>
    <mergeCell ref="J15:K16"/>
    <mergeCell ref="L15:L20"/>
    <mergeCell ref="K17:K20"/>
    <mergeCell ref="G17:G20"/>
    <mergeCell ref="N17:N20"/>
    <mergeCell ref="Y96:Y97"/>
    <mergeCell ref="V96:V97"/>
    <mergeCell ref="U96:U97"/>
    <mergeCell ref="N96:N97"/>
    <mergeCell ref="M96:M97"/>
    <mergeCell ref="L96:L97"/>
    <mergeCell ref="V1:Z2"/>
    <mergeCell ref="A3:Z3"/>
    <mergeCell ref="A4:Z4"/>
    <mergeCell ref="X13:X20"/>
    <mergeCell ref="Y13:Y20"/>
    <mergeCell ref="V13:V20"/>
    <mergeCell ref="Z13:Z20"/>
    <mergeCell ref="A13:A20"/>
    <mergeCell ref="A5:E5"/>
    <mergeCell ref="F5:Z5"/>
    <mergeCell ref="W13:W20"/>
    <mergeCell ref="U15:U20"/>
    <mergeCell ref="A6:E6"/>
    <mergeCell ref="A7:E7"/>
    <mergeCell ref="B13:B20"/>
    <mergeCell ref="R15:R20"/>
    <mergeCell ref="F6:Z6"/>
    <mergeCell ref="F7:Z7"/>
    <mergeCell ref="F8:Z8"/>
    <mergeCell ref="E13:O14"/>
    <mergeCell ref="P13:P20"/>
    <mergeCell ref="A8:E8"/>
    <mergeCell ref="F9:Z9"/>
    <mergeCell ref="F10:Z10"/>
    <mergeCell ref="J67:J68"/>
    <mergeCell ref="K67:K68"/>
    <mergeCell ref="L67:L68"/>
    <mergeCell ref="M67:M68"/>
    <mergeCell ref="N67:N68"/>
    <mergeCell ref="O67:O68"/>
    <mergeCell ref="P67:P68"/>
    <mergeCell ref="Q67:Q68"/>
    <mergeCell ref="R67:R68"/>
    <mergeCell ref="F76:F77"/>
    <mergeCell ref="G76:G77"/>
    <mergeCell ref="H76:H77"/>
    <mergeCell ref="I76:I77"/>
    <mergeCell ref="J76:J77"/>
    <mergeCell ref="K76:K77"/>
    <mergeCell ref="L76:L77"/>
    <mergeCell ref="M76:M77"/>
    <mergeCell ref="N76:N77"/>
    <mergeCell ref="X76:X77"/>
    <mergeCell ref="Y76:Y77"/>
    <mergeCell ref="Z76:Z77"/>
    <mergeCell ref="O76:O77"/>
    <mergeCell ref="P76:P77"/>
    <mergeCell ref="Q76:Q77"/>
    <mergeCell ref="R76:R77"/>
    <mergeCell ref="S76:S77"/>
    <mergeCell ref="T76:T77"/>
    <mergeCell ref="U76:U77"/>
    <mergeCell ref="V76:V77"/>
    <mergeCell ref="W76:W77"/>
  </mergeCells>
  <hyperlinks>
    <hyperlink ref="F8" r:id="rId1"/>
  </hyperlinks>
  <pageMargins left="0.25" right="0.25" top="0.75" bottom="0.75" header="0.3" footer="0.3"/>
  <pageSetup paperSize="9" scale="41" fitToHeight="0" orientation="landscape" useFirstPageNumber="1" r:id="rId2"/>
  <headerFooter alignWithMargins="0">
    <oddHeader>&amp;C&amp;"Times New Roman,Regular"&amp;12&amp;A</oddHeader>
    <oddFooter>&amp;C&amp;"Times New Roman,Regular"&amp;12Page &amp;P</oddFooter>
  </headerFooter>
  <ignoredErrors>
    <ignoredError sqref="N165"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План закупок</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m.butorin</dc:creator>
  <cp:lastModifiedBy>Орехова Анна Андреевна</cp:lastModifiedBy>
  <cp:lastPrinted>2023-10-13T05:21:08Z</cp:lastPrinted>
  <dcterms:created xsi:type="dcterms:W3CDTF">2018-05-08T14:29:34Z</dcterms:created>
  <dcterms:modified xsi:type="dcterms:W3CDTF">2023-10-16T11:56:26Z</dcterms:modified>
</cp:coreProperties>
</file>