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N:\Службы\ОКПиЗ\Common\! 1А Закупки 223 на 2024\План закупок на 2024\План закупки _19 от 13.03.2024\"/>
    </mc:Choice>
  </mc:AlternateContent>
  <bookViews>
    <workbookView xWindow="0" yWindow="0" windowWidth="28800" windowHeight="12300" tabRatio="197"/>
  </bookViews>
  <sheets>
    <sheet name="План закупок" sheetId="1" r:id="rId1"/>
  </sheets>
  <definedNames>
    <definedName name="_xlnm._FilterDatabase" localSheetId="0" hidden="1">'План закупок'!$A$21:$Z$129</definedName>
    <definedName name="_xlnm.Print_Area" localSheetId="0">'План закупок'!$A$1:$Z$181</definedName>
  </definedNames>
  <calcPr calcId="162913"/>
</workbook>
</file>

<file path=xl/calcChain.xml><?xml version="1.0" encoding="utf-8"?>
<calcChain xmlns="http://schemas.openxmlformats.org/spreadsheetml/2006/main">
  <c r="O181" i="1" l="1"/>
  <c r="N181" i="1"/>
  <c r="N180" i="1"/>
  <c r="N179" i="1"/>
  <c r="N178" i="1"/>
  <c r="N177" i="1"/>
  <c r="N176" i="1"/>
  <c r="N175" i="1"/>
  <c r="O174" i="1" l="1"/>
  <c r="O173" i="1"/>
  <c r="O172" i="1"/>
  <c r="O171" i="1"/>
  <c r="O170" i="1"/>
  <c r="O169" i="1"/>
  <c r="O168" i="1"/>
  <c r="N173" i="1"/>
  <c r="N168" i="1" l="1"/>
  <c r="O166" i="1" l="1"/>
  <c r="O167" i="1"/>
  <c r="N166" i="1"/>
  <c r="N167" i="1"/>
  <c r="N165" i="1"/>
  <c r="O164" i="1" l="1"/>
  <c r="N164" i="1"/>
  <c r="O163" i="1" l="1"/>
  <c r="N163" i="1"/>
  <c r="O162" i="1" l="1"/>
  <c r="N162" i="1"/>
  <c r="O161" i="1" l="1"/>
  <c r="N161" i="1"/>
  <c r="O160" i="1"/>
  <c r="N160" i="1"/>
  <c r="O159" i="1"/>
  <c r="N159" i="1"/>
  <c r="O158" i="1"/>
  <c r="N158" i="1"/>
  <c r="O157" i="1"/>
  <c r="N157" i="1"/>
  <c r="O156" i="1"/>
  <c r="N156" i="1"/>
  <c r="O155" i="1"/>
  <c r="N155" i="1"/>
  <c r="O154" i="1"/>
  <c r="N154" i="1"/>
  <c r="O153" i="1"/>
  <c r="N153" i="1"/>
  <c r="O152" i="1" l="1"/>
  <c r="N152" i="1"/>
  <c r="O151" i="1" l="1"/>
  <c r="N151" i="1"/>
  <c r="O150" i="1" l="1"/>
  <c r="N150" i="1"/>
  <c r="O146" i="1" l="1"/>
  <c r="O145" i="1"/>
  <c r="O144" i="1"/>
  <c r="O149" i="1"/>
  <c r="N149" i="1"/>
  <c r="O148" i="1"/>
  <c r="N148" i="1"/>
  <c r="O147" i="1"/>
  <c r="N147" i="1"/>
  <c r="N146" i="1"/>
  <c r="N145" i="1"/>
  <c r="N144" i="1"/>
  <c r="O143" i="1" l="1"/>
  <c r="N143" i="1"/>
  <c r="O142" i="1" l="1"/>
  <c r="N142" i="1"/>
  <c r="O141" i="1" l="1"/>
  <c r="N141" i="1"/>
  <c r="O140" i="1" l="1"/>
  <c r="N140" i="1"/>
  <c r="O139" i="1" l="1"/>
  <c r="N139" i="1"/>
  <c r="O138" i="1" l="1"/>
  <c r="O137" i="1"/>
  <c r="O136" i="1"/>
  <c r="N136" i="1"/>
  <c r="N138" i="1"/>
  <c r="N137" i="1"/>
  <c r="N129" i="1"/>
  <c r="O135" i="1" l="1"/>
  <c r="N135" i="1"/>
  <c r="O134" i="1"/>
  <c r="N134" i="1"/>
  <c r="O133" i="1"/>
  <c r="N133" i="1"/>
  <c r="O132" i="1" l="1"/>
  <c r="N132" i="1"/>
  <c r="O131" i="1" l="1"/>
  <c r="N131" i="1"/>
  <c r="O130" i="1" l="1"/>
  <c r="N130" i="1"/>
  <c r="O25" i="1" l="1"/>
  <c r="O117" i="1"/>
  <c r="O118" i="1"/>
  <c r="O119" i="1"/>
  <c r="O120" i="1"/>
  <c r="O121" i="1"/>
  <c r="O124" i="1"/>
  <c r="O125" i="1"/>
  <c r="O126" i="1"/>
  <c r="O127" i="1"/>
  <c r="O128" i="1"/>
  <c r="O129" i="1"/>
  <c r="O84" i="1"/>
  <c r="N84" i="1"/>
  <c r="O82" i="1"/>
  <c r="N82" i="1"/>
  <c r="O64" i="1"/>
  <c r="N64" i="1"/>
  <c r="N116" i="1" l="1"/>
  <c r="O116" i="1"/>
  <c r="O88" i="1" l="1"/>
  <c r="N88" i="1"/>
  <c r="O87" i="1" l="1"/>
  <c r="N87" i="1"/>
  <c r="O86" i="1" l="1"/>
  <c r="N86" i="1"/>
  <c r="O115" i="1" l="1"/>
  <c r="N115" i="1"/>
  <c r="O114" i="1"/>
  <c r="N114" i="1"/>
  <c r="N113" i="1" l="1"/>
  <c r="N112" i="1"/>
  <c r="O113" i="1" l="1"/>
  <c r="O112" i="1"/>
  <c r="O111" i="1"/>
  <c r="N111" i="1"/>
  <c r="O110" i="1"/>
  <c r="N110" i="1"/>
  <c r="O109" i="1"/>
  <c r="N109" i="1"/>
  <c r="O108" i="1"/>
  <c r="N108" i="1"/>
  <c r="O107" i="1"/>
  <c r="N107" i="1"/>
  <c r="O81" i="1" l="1"/>
  <c r="N81" i="1"/>
  <c r="O80" i="1" l="1"/>
  <c r="N80" i="1"/>
  <c r="O79" i="1" l="1"/>
  <c r="N79" i="1"/>
  <c r="B79" i="1"/>
  <c r="O78" i="1" l="1"/>
  <c r="N78" i="1"/>
  <c r="O77" i="1" l="1"/>
  <c r="N77" i="1"/>
  <c r="O76" i="1" l="1"/>
  <c r="N76" i="1"/>
  <c r="O75" i="1" l="1"/>
  <c r="N75" i="1"/>
  <c r="O74" i="1"/>
  <c r="N74" i="1"/>
  <c r="N106" i="1" l="1"/>
  <c r="O73" i="1" l="1"/>
  <c r="O106" i="1"/>
  <c r="N73" i="1"/>
  <c r="O105" i="1" l="1"/>
  <c r="N105" i="1"/>
  <c r="O104" i="1" l="1"/>
  <c r="B103" i="1"/>
  <c r="O103" i="1"/>
  <c r="N104" i="1"/>
  <c r="N103" i="1"/>
  <c r="O102" i="1" l="1"/>
  <c r="N102" i="1"/>
  <c r="O100" i="1"/>
  <c r="N100" i="1"/>
  <c r="O101" i="1"/>
  <c r="N101" i="1"/>
  <c r="O99" i="1" l="1"/>
  <c r="N99" i="1"/>
  <c r="O98" i="1" l="1"/>
  <c r="N98" i="1"/>
  <c r="O97" i="1" l="1"/>
  <c r="O96" i="1"/>
  <c r="O95" i="1"/>
  <c r="N97" i="1"/>
  <c r="N96" i="1"/>
  <c r="N95" i="1"/>
  <c r="O94" i="1" l="1"/>
  <c r="O93" i="1"/>
  <c r="N94" i="1"/>
  <c r="O92" i="1"/>
  <c r="N93" i="1"/>
  <c r="N92" i="1"/>
  <c r="O91" i="1" l="1"/>
  <c r="O90" i="1"/>
  <c r="N90" i="1"/>
  <c r="O89" i="1"/>
  <c r="N91" i="1"/>
  <c r="N89" i="1"/>
  <c r="N68" i="1" l="1"/>
  <c r="N67" i="1"/>
  <c r="O72" i="1" l="1"/>
  <c r="N72" i="1"/>
  <c r="O33" i="1" l="1"/>
  <c r="O32" i="1"/>
  <c r="N33" i="1"/>
  <c r="N32" i="1"/>
  <c r="O52" i="1" l="1"/>
  <c r="N52" i="1"/>
  <c r="O51" i="1"/>
  <c r="N51" i="1"/>
  <c r="O71" i="1" l="1"/>
  <c r="N71" i="1"/>
  <c r="O63" i="1" l="1"/>
  <c r="N63" i="1" l="1"/>
  <c r="O50" i="1" l="1"/>
  <c r="N50" i="1"/>
  <c r="O70" i="1" l="1"/>
  <c r="N70" i="1"/>
  <c r="O69" i="1"/>
  <c r="N69" i="1"/>
  <c r="O66" i="1" l="1"/>
  <c r="N66" i="1"/>
  <c r="O23" i="1" l="1"/>
  <c r="N23" i="1" l="1"/>
  <c r="O59" i="1" l="1"/>
  <c r="O58" i="1"/>
  <c r="O56" i="1"/>
  <c r="N59" i="1"/>
  <c r="N58" i="1"/>
  <c r="N56" i="1"/>
  <c r="N128" i="1" l="1"/>
  <c r="N127" i="1"/>
  <c r="N125" i="1"/>
  <c r="N126" i="1"/>
  <c r="N124" i="1"/>
  <c r="N121" i="1"/>
  <c r="N120" i="1"/>
  <c r="N119" i="1"/>
  <c r="N117" i="1"/>
  <c r="N118" i="1"/>
  <c r="O24" i="1" l="1"/>
  <c r="N24" i="1"/>
  <c r="O35" i="1" l="1"/>
  <c r="N35" i="1"/>
  <c r="O57" i="1" l="1"/>
  <c r="N57" i="1" l="1"/>
  <c r="O49" i="1" l="1"/>
  <c r="N49" i="1"/>
  <c r="O47" i="1" l="1"/>
  <c r="N47" i="1"/>
  <c r="O46" i="1"/>
  <c r="N46" i="1"/>
  <c r="O44" i="1"/>
  <c r="O43" i="1"/>
  <c r="O42" i="1" l="1"/>
  <c r="O41" i="1"/>
  <c r="O40" i="1"/>
  <c r="O39" i="1"/>
  <c r="N43" i="1"/>
  <c r="N40" i="1"/>
  <c r="N41" i="1"/>
  <c r="N39" i="1"/>
  <c r="N44" i="1"/>
  <c r="N42" i="1"/>
  <c r="N45" i="1" l="1"/>
  <c r="O45" i="1"/>
  <c r="O31" i="1"/>
  <c r="O30" i="1"/>
  <c r="N30" i="1"/>
  <c r="N31" i="1"/>
  <c r="O34" i="1" l="1"/>
  <c r="N34" i="1"/>
  <c r="O22" i="1" l="1"/>
  <c r="N22" i="1"/>
  <c r="N61" i="1" l="1"/>
  <c r="N62" i="1"/>
  <c r="O62" i="1"/>
  <c r="O61" i="1"/>
  <c r="O38" i="1" l="1"/>
  <c r="N38" i="1"/>
  <c r="O29" i="1" l="1"/>
  <c r="N29" i="1"/>
  <c r="O28" i="1"/>
  <c r="N28" i="1"/>
  <c r="O48" i="1" l="1"/>
  <c r="N48" i="1"/>
  <c r="O26" i="1" l="1"/>
  <c r="N26" i="1"/>
  <c r="N25" i="1" l="1"/>
  <c r="O54" i="1" l="1"/>
  <c r="N54" i="1"/>
  <c r="O55" i="1"/>
  <c r="N55" i="1"/>
  <c r="O53" i="1"/>
  <c r="N53" i="1"/>
  <c r="N37" i="1" l="1"/>
  <c r="N36" i="1" l="1"/>
  <c r="O27" i="1" l="1"/>
  <c r="O60" i="1"/>
  <c r="N60" i="1" l="1"/>
  <c r="N27" i="1"/>
  <c r="O122" i="1" l="1"/>
</calcChain>
</file>

<file path=xl/sharedStrings.xml><?xml version="1.0" encoding="utf-8"?>
<sst xmlns="http://schemas.openxmlformats.org/spreadsheetml/2006/main" count="2838" uniqueCount="755">
  <si>
    <t>Порядковый номер</t>
  </si>
  <si>
    <t>Код по ОКВЭД2</t>
  </si>
  <si>
    <t>Код по ОКПД2</t>
  </si>
  <si>
    <t>Условия договора</t>
  </si>
  <si>
    <t>Способ закупки</t>
  </si>
  <si>
    <t>Закупка в электронной форме</t>
  </si>
  <si>
    <t>график осуществления процедур закупки</t>
  </si>
  <si>
    <t>Признак «Закупка
не учитывается в
соответствии с
пунктом 7
постановления
Правительства РФ
от 11.12.2014 No
1352»
(код категории 
или 0)</t>
  </si>
  <si>
    <t>"Закупка товаров (работ, услуг), удовлетворяющих критериям отнесения к инновационной продукции, высокотехнологичной продукции" (1-да/0-нет)</t>
  </si>
  <si>
    <t>1</t>
  </si>
  <si>
    <t>19</t>
  </si>
  <si>
    <t>20</t>
  </si>
  <si>
    <t>21</t>
  </si>
  <si>
    <t>24</t>
  </si>
  <si>
    <t>Статус позиции</t>
  </si>
  <si>
    <t>Причина аннулирования позиции</t>
  </si>
  <si>
    <t>Позиция является долгосрочной</t>
  </si>
  <si>
    <t>Информация об объемах оплаты долгосрочного договора</t>
  </si>
  <si>
    <t>Информация об объемах привлечения субъектов малого и среднего предпринимательства</t>
  </si>
  <si>
    <t>Валюта закупки
(международный 
Код)</t>
  </si>
  <si>
    <t>Предмет договора</t>
  </si>
  <si>
    <t>Минимально необходимые требования, предъявляемые к закупаемым товарам (работам и услугам)</t>
  </si>
  <si>
    <t>Единица измерения</t>
  </si>
  <si>
    <t>Код по ОКЕИ</t>
  </si>
  <si>
    <t>Наименование</t>
  </si>
  <si>
    <t>Сведения о количестве</t>
  </si>
  <si>
    <t>Срок исполнения договора</t>
  </si>
  <si>
    <t>Код по ОКАТО</t>
  </si>
  <si>
    <t>Регион поставки товаров (выполнения работ, оказания услуг)</t>
  </si>
  <si>
    <t>35000000000</t>
  </si>
  <si>
    <t>RUB</t>
  </si>
  <si>
    <t>0</t>
  </si>
  <si>
    <t>Наименование заказчика</t>
  </si>
  <si>
    <t>Государственное унитарное предприятие  Республики Крым "Крымтеплокоммунэнерго"</t>
  </si>
  <si>
    <t>Адрес местонахождения заказчика</t>
  </si>
  <si>
    <t>295026, Республика Крым, г. Симферополь, ул. Гайдара, 3а</t>
  </si>
  <si>
    <t>Телефон заказчика</t>
  </si>
  <si>
    <t>Электронная почта заказчика</t>
  </si>
  <si>
    <t>ИНН</t>
  </si>
  <si>
    <t>КПП</t>
  </si>
  <si>
    <t>ОКАТО</t>
  </si>
  <si>
    <t>4</t>
  </si>
  <si>
    <t>5</t>
  </si>
  <si>
    <t>6</t>
  </si>
  <si>
    <t>7</t>
  </si>
  <si>
    <t>8</t>
  </si>
  <si>
    <t>9</t>
  </si>
  <si>
    <t>10</t>
  </si>
  <si>
    <t>11</t>
  </si>
  <si>
    <t>12</t>
  </si>
  <si>
    <t>13</t>
  </si>
  <si>
    <t>Условная единица</t>
  </si>
  <si>
    <t>14</t>
  </si>
  <si>
    <t>Респ. Крым</t>
  </si>
  <si>
    <t>Закупка у единственного поставщика (исполнителя, подрядчика)</t>
  </si>
  <si>
    <t>19.20</t>
  </si>
  <si>
    <t>Да</t>
  </si>
  <si>
    <t>Закупка у СМП
(да /нет)</t>
  </si>
  <si>
    <t>Аукцион в электронной форме</t>
  </si>
  <si>
    <t>+7 (3652) 53 40 69</t>
  </si>
  <si>
    <t>06.20</t>
  </si>
  <si>
    <t>06.20.10.110</t>
  </si>
  <si>
    <t>Тысяча кубических метров</t>
  </si>
  <si>
    <t>19.20.21.300</t>
  </si>
  <si>
    <t>zakup@tce.crimea.com</t>
  </si>
  <si>
    <t>Поставка кислорода газообразного технического</t>
  </si>
  <si>
    <t>Кубический метр</t>
  </si>
  <si>
    <t>Нет</t>
  </si>
  <si>
    <t>15</t>
  </si>
  <si>
    <t>Поставка дизельного топлива</t>
  </si>
  <si>
    <t>Р</t>
  </si>
  <si>
    <t>26</t>
  </si>
  <si>
    <t>16</t>
  </si>
  <si>
    <t>17</t>
  </si>
  <si>
    <t>18</t>
  </si>
  <si>
    <t>22</t>
  </si>
  <si>
    <t>23</t>
  </si>
  <si>
    <t>25</t>
  </si>
  <si>
    <t>Планируемая дата или период размещения извещения о закупке (месяц, год)</t>
  </si>
  <si>
    <t>Поставка мазута топочного 100</t>
  </si>
  <si>
    <t>19.20.28.110</t>
  </si>
  <si>
    <t>62.02.30.000</t>
  </si>
  <si>
    <t>62.02</t>
  </si>
  <si>
    <t>в соответствии с описанием объекта закупки (техническим заданием)</t>
  </si>
  <si>
    <t>Поставка специальной одежды</t>
  </si>
  <si>
    <t>Час</t>
  </si>
  <si>
    <t>62.03</t>
  </si>
  <si>
    <t>62.03.12.130</t>
  </si>
  <si>
    <t>Месяц</t>
  </si>
  <si>
    <t>Оказание телематических услуг (Интернет, каналы связи)</t>
  </si>
  <si>
    <t>61.10.11.110</t>
  </si>
  <si>
    <t>35.30.12.130</t>
  </si>
  <si>
    <t>35.30</t>
  </si>
  <si>
    <t>Гигакалория</t>
  </si>
  <si>
    <t>Оказание услуг по страхованию гражданской ответственности владельца опасного объекта за причинение вреда в результате аварии на опасных объектах ГУП РК "Крымтеплокоммунэнерго"</t>
  </si>
  <si>
    <t>84.25</t>
  </si>
  <si>
    <t>84.25.19.190</t>
  </si>
  <si>
    <t>Запрос котировок в электронной форме</t>
  </si>
  <si>
    <t>Выполнение работ по восстановлению дорожного покрытия после проведения аварийных ремонтных работ на сетях теплоснабжения ГУП РК "Крымтеплокоммунэнерго"</t>
  </si>
  <si>
    <t>Оказание услуг физической охраны объектов ГУП РК «Крымтеплокоммунэнерго»</t>
  </si>
  <si>
    <t>Оказание услуг по комплексному консультационно-методическому сопровождению, обслуживанию и адаптации лицензионных программных продуктов системы: "1С:Предприятие", оказание консультационных услуг по ведению бухгалтерского учета, расчета заработной платы, регламентированной отчетности в соответствии с требованиями нормативных актов Российской Федерации, реализованных посредством программных продуктов фирмы 1С</t>
  </si>
  <si>
    <t>Поставка газа горючего природного</t>
  </si>
  <si>
    <t>Тип объекта закупки</t>
  </si>
  <si>
    <t>Товар</t>
  </si>
  <si>
    <t>Услуга</t>
  </si>
  <si>
    <t>Услуга
Услуга</t>
  </si>
  <si>
    <t>Работа</t>
  </si>
  <si>
    <t>Товар
Товар
Товар</t>
  </si>
  <si>
    <t>61.10
61.10
61.10
61.10
61.10
61.10
61.10
61.10
61.10
61.10
61.10
61.10
61.10
61.10
61.10
61.10
61.10
61.10
61.10
61.10
61.10
61.10
61.10
61.10
61.10
61.10
61.10
61.10
61.10
61.10
61.10
61.10
61.10
61.10
61.10
61.10
61.10
61.10
61.10
61.10
61.10
61.10
61.10
61.10
61.10
61.10
61.10
61.10
61.10
61.10
61.10
61.10</t>
  </si>
  <si>
    <t>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t>
  </si>
  <si>
    <t>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t>
  </si>
  <si>
    <t>Валюта договора</t>
  </si>
  <si>
    <t>Начальная (максимальная) цена договора</t>
  </si>
  <si>
    <t>Российский рубль</t>
  </si>
  <si>
    <t>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t>
  </si>
  <si>
    <t>12.2021</t>
  </si>
  <si>
    <t>Аукцион в электронной форме, участниками которого могут быть только субъекты малого и среднего предпринимательства</t>
  </si>
  <si>
    <t>В соответствии с условиями договора</t>
  </si>
  <si>
    <t>168</t>
  </si>
  <si>
    <t>876</t>
  </si>
  <si>
    <t>362</t>
  </si>
  <si>
    <t>113</t>
  </si>
  <si>
    <t>112</t>
  </si>
  <si>
    <t>233</t>
  </si>
  <si>
    <t>362
362
362
362
362
362
362
362
362
362
362
362
362
362
362
362
362
362
362
362
362
362
362
362
362
362
362
362
362
362
362
362
362
362
362
362
362
362
362
362
362
362
362
362
362
362
362
362
362
362
362
362</t>
  </si>
  <si>
    <t>18.12</t>
  </si>
  <si>
    <t>18.12.19.190</t>
  </si>
  <si>
    <t>Оказание услуг по обеспечению готовности к действиям аварийно-спасательной службы (формирования) для локализации и ликвидации чрезвычайных ситуаций и их последствий на опасных производственных объектах</t>
  </si>
  <si>
    <t>Оказание услуг телефонной связи юридическим лицам</t>
  </si>
  <si>
    <t>в соответствии с условиями договора</t>
  </si>
  <si>
    <t>49.50.12.110</t>
  </si>
  <si>
    <t>Тысяча метров кубических</t>
  </si>
  <si>
    <t>05.10.10.110</t>
  </si>
  <si>
    <t>Поставка угля</t>
  </si>
  <si>
    <t>Тонна; метрическая тонна (1000 кг)</t>
  </si>
  <si>
    <t>Услуги местной телефонной связи (деятельность по приему, обработке, хранению, передаче, доставке знаков, сигналов, голосовой информации, письменного текста, изображений, звуков или сообщения любого рода по радиосистеме, проводной, оптической и другими электромагнитными системами)</t>
  </si>
  <si>
    <t>Оказание услуг по сопровождению информационной системы БА7</t>
  </si>
  <si>
    <t>Литр; кубический дециметр</t>
  </si>
  <si>
    <t>Оказание услуги холодного водоснабжения и водоотведения для нужд котельных филиала ГУП РК "Крымтеплокоммунэнерго" "Южнобережный"</t>
  </si>
  <si>
    <t>58.29.50.000</t>
  </si>
  <si>
    <t>Предоставление лицензий на условиях простой (неисключительной) лицензии права на использование обновлений программного комплекса по составлению смет Smeta.ru</t>
  </si>
  <si>
    <t>61.20.11.000</t>
  </si>
  <si>
    <t>Услуги мобильной связи (подвижной радиотелефонной связи)</t>
  </si>
  <si>
    <t>53.20.11.190</t>
  </si>
  <si>
    <t>Поставка потребителю тепловой энергии в виде горячей воды на нужды отопления по адресу: Республика Крым, г. Ялта, ул. Достоевского, 27</t>
  </si>
  <si>
    <t>36.00.11.000</t>
  </si>
  <si>
    <t>Оказание услуг холодного водоснабжения для филиала ГУП РК "Крымтеплокоммунэнерго" в г. Керчь (п. Ленино, ул. Курчатова, 1)</t>
  </si>
  <si>
    <t>Оказание услуг холодного водоснабжения и водоотведения для филиала ГУП РК "Крымтеплокоммунэнерго" в г. Керчь (г. Щелкино, модульная котельная "Виток", "Колви"; Щелкино, здание ТРП-1,2; г. Щелкино, здание ТРП-3; г. Щелкино, помещение абонотдела в здании 13)</t>
  </si>
  <si>
    <t>Оказание услуг холодного водоснабжения и водоотведения для нужд котельных ГУП РК "Крымтеплокоммунэнерго" в г. Белогорск</t>
  </si>
  <si>
    <t>Невозможно определить объем</t>
  </si>
  <si>
    <t>Оказание услуг по заправке и восстановлению картриджей</t>
  </si>
  <si>
    <t>Оказание услуг холодного водоснабжения и водоотведения для нужд котельных ГУП РК "Крымтеплокоммунэнерго" в г. Бахчисарай</t>
  </si>
  <si>
    <t>38.21</t>
  </si>
  <si>
    <t>38.21.22.000</t>
  </si>
  <si>
    <t>20.11
20.11
20.11
20.11
20.11
20.11
20.11</t>
  </si>
  <si>
    <t>20.11.11.150
20.11.11.150
20.11.11.150
20.11.11.150
20.11.11.150
20.11.11.150
20.11.11.150</t>
  </si>
  <si>
    <t>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t>
  </si>
  <si>
    <t>876
876
876
876
876
876
876
876
876
876
876
876
876
876
876
876
876
876
876
876
876
876
876
876
876
876
876
876
876</t>
  </si>
  <si>
    <t>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t>
  </si>
  <si>
    <t>1
1
1
1
1
1
1
1
1
1
1
1
1
1
1
1
1
1
1
1
1
1
1
1
1
1
1
1
1</t>
  </si>
  <si>
    <t>65.12
65.12
65.12
65.12
65.12
65.12
65.12
65.12
65.12
65.12
65.12
65.12
65.12
65.12
65.12
65.12
65.12
65.12
65.12
65.12
65.12
65.12
65.12
65.12
65.12
65.12
65.12
65.12
65.12</t>
  </si>
  <si>
    <t>неконкурентная закупка по принципу «электронного магазина», участниками которой могут быть только субъекты малого и среднего предпринимательства</t>
  </si>
  <si>
    <t>метр кубический</t>
  </si>
  <si>
    <t>19.20
19.20
19.20</t>
  </si>
  <si>
    <t>19.20.21.125
19.20.21.125
19.20.21.345</t>
  </si>
  <si>
    <t>Невозможно определить объем
Невозможно определить объем
Невозможно определить объем</t>
  </si>
  <si>
    <t>Поставка технической соли концентрат минеральный "Галит"</t>
  </si>
  <si>
    <t>Человек в час
Человек в час
Человек в час
Человек в час</t>
  </si>
  <si>
    <t>8760
8760
8760
8760</t>
  </si>
  <si>
    <t>Услуга
Услуга
Услуга
Услуга</t>
  </si>
  <si>
    <t>539
539
539
539</t>
  </si>
  <si>
    <t>80.10
80.10
80.10
80.10</t>
  </si>
  <si>
    <t>80.10.12.000
80.10.12.000
80.10.12.000
80.10.12.000</t>
  </si>
  <si>
    <t>6 599 433,60
В том числе объем исполнения долгосрочного договора:
2022 - 0,00
2023 - 6 049 480,80
2024 - 549 952,80</t>
  </si>
  <si>
    <t>Поставка бензина, дизельного топлива по топливным картам для нужд ГУП РК "Крымтеплокоммунэнерго"</t>
  </si>
  <si>
    <t>-</t>
  </si>
  <si>
    <t>19 000 000,00
В том числе объем исполнения долгосрочного договора:
2022 - 0,00
2023 - 17 600 000,00
2024 - 1 400 000,00</t>
  </si>
  <si>
    <t>1 480 082 741,28
В том числе объем исполнения долгосрочного договора:
2022 - 0,00
2023 - 1 234 547 165,28
2024 - 245 535 576,00</t>
  </si>
  <si>
    <t>346 637 422,56
В том числе объем исполнения долгосрочного договора:
2022 - 20 387 955,36
2023 - 266 745 108,00
2024 - 59 504 359,20</t>
  </si>
  <si>
    <t>1 761 200,04
В том числе объем исполнения долгосрочного договора:
2022 - 0,00
2023 - 1 614 433,37
2024 - 146 766,67</t>
  </si>
  <si>
    <t>839 454,59
В том числе объем исполнения долгосрочного договора:
2022 - 0,00
2023 - 769 494,00
2024 - 69 960,59</t>
  </si>
  <si>
    <t>11
11
11
11
11
11
11
11
11
11
11
11
11
11
11
11
11
11
11
11
11
11
11
11
11
11
11
11
11
11
11
11
11
11
11
11
11
11
11
11
11
11
11
11
11
11
11
11
11
11
11
11</t>
  </si>
  <si>
    <t>3 429 433,59
В том числе объем исполнения долгосрочного договора:
2022 - 0,00
2023 - 3 117 666,90
2024 - 311 766,69</t>
  </si>
  <si>
    <t>36.00</t>
  </si>
  <si>
    <t>61.20</t>
  </si>
  <si>
    <t>53.20</t>
  </si>
  <si>
    <t>58.29</t>
  </si>
  <si>
    <t>63.12
63.12
63.12</t>
  </si>
  <si>
    <t>63.12.10.000
63.12.10.000
63.12.10.000</t>
  </si>
  <si>
    <t>Услуга
Услуга
Услуга</t>
  </si>
  <si>
    <t>Услуга по поддержке в сети интернет доменного имени tce.crimea.com, услуга по поддержке в сети интернет электронного почтового адреса tce@crimea.com, услугу по поддержке резервного канала сети интернет с выделенным IP-адресом</t>
  </si>
  <si>
    <t>362
362
362</t>
  </si>
  <si>
    <t xml:space="preserve">Месяц
Месяц
Месяц </t>
  </si>
  <si>
    <t>12
12
12</t>
  </si>
  <si>
    <t>109 804,00
В том числе объем исполнения долгосрочного договора:
2022 - 0,00
2023 - 100 704,00
2024 - 9 100,00</t>
  </si>
  <si>
    <t>61.10
61.10</t>
  </si>
  <si>
    <t>61.10.11.190
61.10.11.190</t>
  </si>
  <si>
    <t>Оказание услуг местной телефонной связи (деятельности по приему, обработке, хранению, передаче, доставке знаков, сигналов, голосовой информации, письменного текста, изображений, звуков или сообщения любого рода по радиосистеме, проводной, оптической и другими электромагнитными системами)</t>
  </si>
  <si>
    <t>362
355</t>
  </si>
  <si>
    <t>Месяц
Минута</t>
  </si>
  <si>
    <t xml:space="preserve">
12
Невозможно определить количество
</t>
  </si>
  <si>
    <t>500 000,00
В том числе объем исполнения долгосрочного договора:
2022 - 0,00
2023 - 458 333,33
2024 - 41 666,67</t>
  </si>
  <si>
    <t>61.10</t>
  </si>
  <si>
    <t>Невозможно определить количество</t>
  </si>
  <si>
    <t>1 600 000,00
В том числе объем исполнения долгосрочного договора:
2022 - 0,00
2023 - 1 466 666,67
2024 - 133 333,33</t>
  </si>
  <si>
    <t>Оказание услуг по формированию и печати платежных документов на оплату услуг по теплоснабжению и горячему водоснабжению</t>
  </si>
  <si>
    <t>6 947 440,57
В том числе объем исполнения долгосрочного договора:
2022 - 0,00
2023 - 6 262 449,06
2024 - 684 991,51</t>
  </si>
  <si>
    <t>Оказание услуг по доставке платежных документов потребителям услуг по теплоснабжению и горячему водоснабжению</t>
  </si>
  <si>
    <t>5 373 978,42
В том числе объем исполнения долгосрочного договора:
2022 - 0,00
2023 - 4 844 124,36
2024 - 529 854,06</t>
  </si>
  <si>
    <t>Штука</t>
  </si>
  <si>
    <t>1 020 000,00
В том числе объем исполнения долгосрочного договора:
2023 - 927 000,00
2024 - 93 000,00</t>
  </si>
  <si>
    <t>5 373 978,42
В том числе объем исполнения долгосрочного договора:
2023 - 4 844 124,36
2024 - 529 854,06</t>
  </si>
  <si>
    <t>Поставка молока ультра пастеризованного</t>
  </si>
  <si>
    <t>10.51.11.120</t>
  </si>
  <si>
    <t>10.51</t>
  </si>
  <si>
    <t>36.00
37.00
37.00</t>
  </si>
  <si>
    <t>36.00.11.000
37.00.11.110
37.00.11.110</t>
  </si>
  <si>
    <t>113
113
113</t>
  </si>
  <si>
    <t>Кубический метр
Кубический метр
Кубический метр</t>
  </si>
  <si>
    <t>5847.0
931.0
465.5</t>
  </si>
  <si>
    <t>36.00
36.00
37.00
37.00</t>
  </si>
  <si>
    <t>36.00.11.000
36.00.11.000
37.00.11.110
37.00.11.110</t>
  </si>
  <si>
    <t>113
113
113
113</t>
  </si>
  <si>
    <t>Кубический метр
Кубический метр
Кубический метр
Кубический метр</t>
  </si>
  <si>
    <t>91557
20881
10440.5</t>
  </si>
  <si>
    <t>847290
3919
260397
Невозможно определить количество</t>
  </si>
  <si>
    <t>Оказание услуг холодного водоснабжения и водоотведения для нужд филиала ГУП РК "Крымтеплокоммунэнерго" в г. Керчь (ЦТП Марат-4 - ул. Ворошилова,27; ЦТП Марат-5а - Индустриальное шоссе, 9а; ЦТП Марат5б - ул. Блюхера, 19)</t>
  </si>
  <si>
    <t>Оказание услуг холодного водоснабжения и водоотведения для нужд филиала ГУП РК "Крымтеплокоммунэнерго" в г. Керчь (ул. Гудованцева,6; ул. Пролетарская, 15а; пер. Кооперативный, 31; ул. Еременко, 32; ул. К. Маркса, 10б; ул. Кирова 79в (котельная); ул. Островского, 110а; ул. Ученическая, 15; ул. Фурманова, 63а; Вокзальное шоссе, 64а; ул. Шлагбаумская, 32; Вокзальное шоссе, 46; ул. Ворошилова, 9а; ул. Рыбаков, 2а; ул. Свердлова, 17; ул. Ульяновых, 2г; ул. Магистральное шоссе, 3; ул. ген. Петрова, 16б; ул. ген. Петрова, 24в; ул. 1-я Пятилетка, 31а; ул. Фестивальная,1; ул. Голощапова, 17; ул. Назаренко, 11; ул. 12 Апреля 1961, 1а; ул. Славы, 4; ул. Кирова, 13; ул. Г. Сталинграда, 12б; ул. Свердлова, 57; Индустриальное шоссе, 8)</t>
  </si>
  <si>
    <t>Оказание услуг холодного водоснабжения и водоотведения для нужд котельных ГУП РК "Крымтеплокоммунэнерго"</t>
  </si>
  <si>
    <t>Оказание услуг по адаптации  и сопровождению экземпляров Систем КонсультантПлюс на основе специального лицензионного программного обеспечения, обеспечивающего совместимость услуг с установленными у заказчика экземплярами Системы КонсультантПлюс</t>
  </si>
  <si>
    <t>187 005.00
В том числе объем исполнения долгосрочного договора:
2023 - 168 304,50
2024 -18 700,50</t>
  </si>
  <si>
    <t>61.10.43.000</t>
  </si>
  <si>
    <t>месяц</t>
  </si>
  <si>
    <t>203 500,00
В том числе объем исполнения долгосрочного договора:
2023 - 185 000,00
2024 - 18 500,00</t>
  </si>
  <si>
    <t>1 020 000,00
В том числе объем исполнения долгосрочного договора:
2023 - 920 000,00
2024 - 100 000,00</t>
  </si>
  <si>
    <t>Оказание услуг по широкополосному доступу информационно-коммуникационной сети Интернет по проводным сетям</t>
  </si>
  <si>
    <t>95.11
95.11</t>
  </si>
  <si>
    <t>91.11.10.130
91.11.10.190</t>
  </si>
  <si>
    <t>600 000,00
В том числе объем исполнения долгосрочного договора:
2023 - 543 000,00
2024 - 57 000,00</t>
  </si>
  <si>
    <t>62.03.12.120</t>
  </si>
  <si>
    <t>1 980 000,00
В том числе объем исполнения долгосрочного договора:
2023 - 1 815 000,00
2024 - 165 000,00</t>
  </si>
  <si>
    <t>195 607,04
В том числе объем исполнения долгосрочного договора:
2023 - 158 430.26
2024 - 37176.78</t>
  </si>
  <si>
    <t>348 202,47
В том числе объем исполнения долгосрочного договора:
2023 - 296 629,22
2024 - 51 573,25</t>
  </si>
  <si>
    <t>5 869 807,05
В том числе объем исполнения долгосрочного договора:
2023 - 5 071 478,59
2024 - 798 328,46</t>
  </si>
  <si>
    <t>56 598 827,86
В том числе объем исполнения долгосрочного договора:
2023 - 51 149 266.59
2024 - 5 449 561.27</t>
  </si>
  <si>
    <t>71.12</t>
  </si>
  <si>
    <t>71.12.19.100</t>
  </si>
  <si>
    <t>Выполнение работ по разработке проектно-сметной документации по объекту: «Реконструкция центрального теплового пункта с установкой блочно-модульной котельной по адресу: Республика Крым, г. Ялта, ул. Тимирязева, 13»</t>
  </si>
  <si>
    <t>условная единица</t>
  </si>
  <si>
    <t>25.30</t>
  </si>
  <si>
    <t>22.21
22.21</t>
  </si>
  <si>
    <t>Холодное водоснабжение и водоотведение на источники теплоснабжения филиала ГУП РК "Крымтеплокоммунэнерго" г. Евпатория для выработки энергии потребителям</t>
  </si>
  <si>
    <t>113
113
-</t>
  </si>
  <si>
    <t>кубический метр
кубический метр
-</t>
  </si>
  <si>
    <t>876
876</t>
  </si>
  <si>
    <t>Условная единица
Условная единица</t>
  </si>
  <si>
    <t>28.14</t>
  </si>
  <si>
    <t>133436
23463
-</t>
  </si>
  <si>
    <t>8 093 198,30
В том числе объем исполнения долгосрочного договора:
2023 - 7 183 917,17
2024 -909 281,13</t>
  </si>
  <si>
    <t>17.12.14.110</t>
  </si>
  <si>
    <t>Поставка бумаги для офисной техники А-4</t>
  </si>
  <si>
    <t>Упаковка</t>
  </si>
  <si>
    <t>49.50</t>
  </si>
  <si>
    <t>Оказание услуг по транспортировке природного газа</t>
  </si>
  <si>
    <t>522 510 802,00
В том числе объем исполнения долгосрочного договора:
2023 - 434 824 987,73
2024 - 87 685 814,27</t>
  </si>
  <si>
    <t>Тонна</t>
  </si>
  <si>
    <t>28.25</t>
  </si>
  <si>
    <t>5 549 911,22
В том числе объем исполнения долгосрочного договора:
2023 - 4 659 916,54
2024 - 889 994,68</t>
  </si>
  <si>
    <t>Кубический метр
Кубический метр
-</t>
  </si>
  <si>
    <t>79371
37298
невозможно определить количество</t>
  </si>
  <si>
    <t>116
116
-</t>
  </si>
  <si>
    <t>Оказание услуг по обращению с твердыми коммунальными отходами по городу Ялта</t>
  </si>
  <si>
    <t>357 893,76
В том числе объем исполнения долгосрочного договора:
2022 г. - 328 069,28
2023 г. - 29 824,48</t>
  </si>
  <si>
    <t>796</t>
  </si>
  <si>
    <t>Оказание услуг по обращению с твердыми коммунальными отходами в г. Евпатория</t>
  </si>
  <si>
    <t>4 707 060,00
В том числе объем исполнения долгосрочного договора:
2023 - 4 125 648,00
2024 - 581 412,00</t>
  </si>
  <si>
    <t>176 880,00
В том числе объем исполнения долгосрочного договора:
2023 - 162 140,00
2024 - 14 740,00</t>
  </si>
  <si>
    <t>54 850 000,00
В том числе объем исполнения долгосрочного договора:
2023 г. - 54 850 000,00
2024 г. - 0,00</t>
  </si>
  <si>
    <t>42.11
42.11
42.11
42.11
42.11
42.11
42.11
42.11
42.11
42.11
42.11
42.11
42.11
42.11
42.11
42.11
42.11
42.11
42.11
42.11
42.11
42.11
42.11
42.11
42.11
42.11
42.11
42.11
42.11
42.11
42.11</t>
  </si>
  <si>
    <t>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t>
  </si>
  <si>
    <t>26.51
26.51
26.51</t>
  </si>
  <si>
    <t>796
796
796</t>
  </si>
  <si>
    <t>Штука
Штука
Штука</t>
  </si>
  <si>
    <t>13282,0
2540,0
1270,00</t>
  </si>
  <si>
    <t>1 208 805,70
В том числе объем исполнения долгосрочного договора:
2023 - 1 040 510,14
2024 - 168 295,56</t>
  </si>
  <si>
    <t>1630,00
400,00
200,00</t>
  </si>
  <si>
    <t>234 157,68
В том числе объем исполнения долгосрочного договора:
2023 - 200 090,75
2024 - 34 066,93</t>
  </si>
  <si>
    <t>1 319 339,45
В том числе объем исполнения долгосрочного договора:
2023 - 1 122 561,72
2024 - 196 777,73</t>
  </si>
  <si>
    <t>Оказание услуг по обращению с твердыми коммунальными отходами в г. Алушта</t>
  </si>
  <si>
    <t>35 974,92
В том числе объем исполнения долгосрочного договора:
2023 - 32 724,46
2024 - 3 250,46</t>
  </si>
  <si>
    <t>Оказание услуг по обращению с твердыми коммунальными отходами в г. Феодосия</t>
  </si>
  <si>
    <t>61 961.61
В том числе объем исполнения долгосрочного договора:
2023 - 56 391.50
2024 - 5 570.11</t>
  </si>
  <si>
    <t>Оказание услуг по обращению с твердыми коммунальными отходами в г. Судак</t>
  </si>
  <si>
    <t>7 075.20
В том числе объем исполнения долгосрочного договора:
2023 - 6 485.60
2024 - 589.60</t>
  </si>
  <si>
    <t>12166
726
Невозможно определить объем</t>
  </si>
  <si>
    <t>17 523 281.00
В том числе объем исполнения долгосрочного договора:
2023 - 0.00
2024 - 17 523 281.00</t>
  </si>
  <si>
    <t>1 088 388.06
В том числе объем исполнения долгосрочного договора:
2023 - 988 966.28
2024 - 99 421.78</t>
  </si>
  <si>
    <t>Оказание услуг холодного водоснабжения и водоотведения для филиала ГУП РК "Крымтеплокоммунэнерго" в г. Керчь (пгт. Ленино, ул. Дзержинского, 10, пгт. Ленино, ул. Шоссейная, 1, пгт. Ленино, ул. Пироговая, 2)</t>
  </si>
  <si>
    <t>Оказание услуг по обращению с твердыми коммунальными отходами по промплощадкам г. Симферополь и г. Саки</t>
  </si>
  <si>
    <t>128 272,30
В том числе объем исполнения долгосрочного договора:
2023 - 118 624,30
2024 - 9 648,00</t>
  </si>
  <si>
    <t>76 215 172,00
В том числе объем исполнения долгосрочного договора:
2023 г. - 76 215 172,00
2024 г. - 0,00</t>
  </si>
  <si>
    <t>42.21</t>
  </si>
  <si>
    <t>42.21.22.120</t>
  </si>
  <si>
    <t>86.90</t>
  </si>
  <si>
    <t>Оказание услуг по ежедневному предрейсовому и периодическому послерейсовому медицинскому осмотру водителей транспортных средств ГУП РК "Крымтеплокоммунэнерго"</t>
  </si>
  <si>
    <t>Условная единица
Условная единица
Условная единица</t>
  </si>
  <si>
    <t>18538
300</t>
  </si>
  <si>
    <t>86.90.19.190
86.90.19.190</t>
  </si>
  <si>
    <t>1 507 040,00
В том числе объем исполнения долгосрочного договора:
2023 г. - 1 257 040,00
2024 г. - 250 000,00</t>
  </si>
  <si>
    <t>Оказание услуг по обращению с твердыми коммунальными отходами по г. Керчь</t>
  </si>
  <si>
    <t>невозможно определить количество</t>
  </si>
  <si>
    <t>4 707 060,00
В том числе объем исполнения долгосрочного договора:
2023 г. - 4 125 648,00
2024 г. - 581 412,00</t>
  </si>
  <si>
    <t>876
876
876</t>
  </si>
  <si>
    <t>58.29
58.29
58.29</t>
  </si>
  <si>
    <t>58.29.50.000
58.29.50.000
58.29.50.000</t>
  </si>
  <si>
    <t>556 533,33
В том числе объем исполнения долгосрочного договора:
2023 г. - 556 533,33
2024 г. - 0,00</t>
  </si>
  <si>
    <t>38.21
38.21</t>
  </si>
  <si>
    <t>38.21.22.000
38.21.22.000</t>
  </si>
  <si>
    <t>168
168</t>
  </si>
  <si>
    <t>Тонна
Тонна</t>
  </si>
  <si>
    <t>36,22
663,78</t>
  </si>
  <si>
    <t>110 983,60
В том числе объем исполнения долгосрочного договора:
2023 г. - 101 915,92
2024 г. - 9 067,68</t>
  </si>
  <si>
    <t>229 944,00
В том числе объем исполнения долгосрочного договора:
2023 г. - 212 256,00
2024 г. - 17 688,00</t>
  </si>
  <si>
    <t>Оказание услуг по приему и утилизации отходов производства и потребления V класса опасности, не содержащие полезные компоненты, не относящиеся к твердым коммунальным отходам и применяемых в качестве изолирующих материалов при эксплуатации полигона ТКО с обязательным увлажнением, а именно: грунт образовавшийся при проведении землеройных работ, не загрязненных опасными веществами, накапливаемых по следующим адресам: Республика Крым, г. Евпатория, ул. Чапаева, 119; Республика Крым, г. Евпатория, пгт. Мирный, ул. Сырникова, 31а; Республика Крым, г. Евпатория. пгт. Новоозерное, ул. Курортная, 1</t>
  </si>
  <si>
    <t>10
10
10</t>
  </si>
  <si>
    <t>83 616,00
В том числе объем исполнения долгосрочного договора:
2023 г. - 77 184,00
2024 г. - 6 432,00</t>
  </si>
  <si>
    <t>Оказание услуг по обращению с твердыми коммунальными отходами по адресу: пгт. Ленино и г. Щелкино</t>
  </si>
  <si>
    <t>65.12
65.12
65.12
65.12
65.12
65.12
65.12
65.12
65.12
65.12
65.12
65.12
65.12
65.12
65.12
65.12
65.12
65.12
65.12
65.12
65.12
65.12
65.12
65.12
65.12
65.12
65.12
65.12
65.12
65.12
65.12
65.12
65.12</t>
  </si>
  <si>
    <t>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t>
  </si>
  <si>
    <t>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t>
  </si>
  <si>
    <t>876
876
876
876
876
876
876
876
876
876
876
876
876
876
876
876
876
876
876
876
876
876
876
876
876
876
876
876
876
876
876
876
876</t>
  </si>
  <si>
    <t>1
1
1
1
1
1
1
1
1
1
1
1
1
1
1
1
1
1
1
1
1
1
1
1
1
1
1
1
1
1
1
1
1</t>
  </si>
  <si>
    <t>333 275,00
В том числе объем исполнения долгосрочного договора:
2023 г. - 314 525,00
2024 г. - 18 750,00</t>
  </si>
  <si>
    <t>26.51</t>
  </si>
  <si>
    <t>Поставка фильтров газовых для технического перевооружения узлов учета газа на объектах ГУП РК "Крымтеплокоммунэнерго"</t>
  </si>
  <si>
    <t>58.29
58.29
58.29
58.29
58.29
58.29</t>
  </si>
  <si>
    <t>58.29.50.000
58.29.50.000
58.29.50.000
58.29.50.000
58.29.50.000
58.29.50.000</t>
  </si>
  <si>
    <t>Предоставление (передача) неисключительных прав на использование системы автоматизированного проектирования (САПР) наружных сетей, рельефа и топографических планов, неисключительного права на использование системы автоматизированного проектирования (САПР) проектного документооборота и услуг технической поддержки программного обеспечения</t>
  </si>
  <si>
    <t>4
1
1
2
1
1</t>
  </si>
  <si>
    <t>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t>
  </si>
  <si>
    <t>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t>
  </si>
  <si>
    <t>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t>
  </si>
  <si>
    <t>Оказание услуг по обязательному страхованию гражданской ответственности владельца транспортных средств (ОСАГО) для нужд ГУП РК "Крымтеплокоммунэнерго"</t>
  </si>
  <si>
    <t>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t>
  </si>
  <si>
    <t>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t>
  </si>
  <si>
    <t>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t>
  </si>
  <si>
    <t>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t>
  </si>
  <si>
    <t>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t>
  </si>
  <si>
    <t>Запрос предложений в электрoнной форме</t>
  </si>
  <si>
    <t>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t>
  </si>
  <si>
    <t>1
1
1
1
1
1
1
1
1
1
1
1
1
1
1
1
1
1
1
1
1
1
1
1
1
1
1
1
1
1
1
1
1
1
1
1
1
1
1
1
1
1
1
1
1
1
1
1
1
1
1
1
1
1
1
1
1
1
1
1
1
1</t>
  </si>
  <si>
    <t>1 549 954, 00
В том числе объем исполнения долгосрочного договора:
2023 г. - 1 359 836,50
2024 г. - 190 117,53</t>
  </si>
  <si>
    <t>339 450,00
В том числе объем исполнения долгосрочного договора:
2023 г. - 330 072,00
2024 г. - 9 375,00</t>
  </si>
  <si>
    <t>876
876
876
876
876
876
876
876
876
876
876
876
876
876
876
876
876
876
876
876
876
876
876
876
876
876
876
876
876
876
876
876
876
876
876
876
876
876
876
876
876
876
876
876
876
876
876
876
876
876
876
876
876
876
876
876
876
876</t>
  </si>
  <si>
    <t>26.51.63.110
26.51.63.110
26.51.52.190</t>
  </si>
  <si>
    <t>Поставка расходометров-счетчиков газа с блоком телеметрии для технического перевооружения узлов учета газа на объектах ГУП РК "Крымтеплокоммунэнерго"</t>
  </si>
  <si>
    <t>50</t>
  </si>
  <si>
    <t>Поставка труб гибких с тепловой изоляцией и фасонными изделиями для ГУП РК "Крымтеплокоммунэнерго"</t>
  </si>
  <si>
    <t>Оказание услуг холодного водоснабжения и водоотведения для нужд котельных филиала ГУП РК "Крымтеплокоммунэнерго" в г. Ялта</t>
  </si>
  <si>
    <t>174670,00
46539,35
-</t>
  </si>
  <si>
    <t>10 111 006,47
В том числе объем исполнения долгосрочного договора:
2023 г. - 8 807 961,73
2024 г. - 1 303 044,74</t>
  </si>
  <si>
    <t>796
796
796
796
796
796
796
796
796
796</t>
  </si>
  <si>
    <t>Штука
Штука
Штука
Штука
Штука
Штука
Штука
Штука
Штука
Штука</t>
  </si>
  <si>
    <t>26.51.52.110</t>
  </si>
  <si>
    <t>796
796
796
796</t>
  </si>
  <si>
    <t>186 783,12
В том числе объем исполнения долгосрочного договора:
2023 г. - 161 477,22
2024 г. - 25 305,90</t>
  </si>
  <si>
    <t>3009
528
невозможно определить объем</t>
  </si>
  <si>
    <t>28.21</t>
  </si>
  <si>
    <t>28.21.14.110
28.21.14.110
28.21.14.110</t>
  </si>
  <si>
    <t>Поставка запасных частей к горелкам ротационным РМГ-1м-02</t>
  </si>
  <si>
    <t>8
8
8</t>
  </si>
  <si>
    <t>2 367 333,78
В том числе объем исполнения долгосрочного договора:
2023 г. - 1 072 000,00
2024 г. - 1 295 333,78</t>
  </si>
  <si>
    <t>Закупка у единственного поставщика</t>
  </si>
  <si>
    <t>75 448 750,00
В том числе объем исполнения долгосрочного договора:
2023 г. - 59 836 662,50
2024 г. - 15 612 087,50</t>
  </si>
  <si>
    <t>-
-
-</t>
  </si>
  <si>
    <t>Невозможно определить количество
Невозможно определить количество
Невозможно определить количество</t>
  </si>
  <si>
    <t>5 650 000,00
В том числе объем исполнения долгосрочного договора:
2023 г. - 3 150 000,00
2024 г. - 2 500 000,00</t>
  </si>
  <si>
    <t>6 136  400,00
В том числе объем исполнения долгосрочного договора:
2023 г. - 2 742 460,00
2024 г. - 3 393 940,00</t>
  </si>
  <si>
    <t>Выполнение капитального ремонта тепловой сети для подключения к системе теплоснабжения объектов: "Общежитие на 250 мест ФГАОУ ВО "Крымский федеральный университет имени В.И.Вернадского" в г.Симферополе ул.Ялтинская,20 и "Общежитие на 450 мест ФГАОУ ВО "Крымский федеральный университет имени В.И.Вернадского" в г.Симферополе ул.Ялтинская,20"</t>
  </si>
  <si>
    <t>26.51.63.120
26.51.52.110
26.51.52.190</t>
  </si>
  <si>
    <t>23.61
23.61
23.61
23.61
23.61
23.61
23.61
23.61
23.61
23.61</t>
  </si>
  <si>
    <t>23.61.12.159
23.61.12.142
23.61.12.142
23.61.12.159
23.61.12.142
23.61.12.142
23.61.12.142
23.61.12.159
23.61.12.127
23.61.12.127</t>
  </si>
  <si>
    <t>Поставка измерительных приборов для узлов учета тепловой энергии в здании жилого дома в г. Симферополь, ул. Мате Залки 7Б</t>
  </si>
  <si>
    <t>Поставка изделий железобетонных</t>
  </si>
  <si>
    <t>Товар
Товар
Товар
Товар
Товар
Товар
Товар
Товар
Товар
Товар</t>
  </si>
  <si>
    <t>796
839
796</t>
  </si>
  <si>
    <t>Штука
Комплект
Штука</t>
  </si>
  <si>
    <t>6
3
3</t>
  </si>
  <si>
    <t>33
32
1
1
68
2
2
4
1
1</t>
  </si>
  <si>
    <t>3874185.67
В том числе объем исполнения долгосрочного договора:
2023 г. - 0.00
2024 г. - 3874185.67</t>
  </si>
  <si>
    <t>347785.62
В том числе объем исполнения долгосрочного договора:
2023 г. - 0.00
2024 г. - 347785.62</t>
  </si>
  <si>
    <t>04.2024</t>
  </si>
  <si>
    <t>01.2024</t>
  </si>
  <si>
    <t>Квадратный метр</t>
  </si>
  <si>
    <t>28.14.13.110
28.14.13.110
28.14.13.110
28.14.13.110
28.14.13.110
28.14.13.110
28.14.13.110
28.14.13.110
28.14.13.110
28.14.13.110
28.14.13.110</t>
  </si>
  <si>
    <t>796
796
796
796
796
796
796
796
796
796
796</t>
  </si>
  <si>
    <t>Штука
Штука
Штука
Штука
Штука
Штука
Штука
Штука
Штука
Штука
Штука</t>
  </si>
  <si>
    <t>1
1
1
4
1
4
3
2
1
1
2</t>
  </si>
  <si>
    <t>3 559 312,68
В том числе объем исполнения долгосрочного договора:
2023 г. - 0.00
2024 г. - 3 559 312,68</t>
  </si>
  <si>
    <t>Поставка газорегуляторной установки шкафной для котельной по адресу г. Симферополь, ул. Гаспринского, 5а</t>
  </si>
  <si>
    <t>640 533,33
В том числе объем исполнения долгосрочного договора:
2023 г. - 0.00
2024 г. - 640 533,33</t>
  </si>
  <si>
    <t>2 036 199,99
В том числе объем исполнения долгосрочного договора:
2023 г. - 0.00
2024 г. - 2 036 199,99</t>
  </si>
  <si>
    <t>2
2
2
1
4
4
2
2
3
3</t>
  </si>
  <si>
    <t>28.25.14.120
28.25.14.120
28.25.14.120
28.25.14.120
28.25.14.120
28.25.14.120
28.25.14.120
28.25.14.120
28.25.14.120
28.25.14.120</t>
  </si>
  <si>
    <t>055
055</t>
  </si>
  <si>
    <t>Поставка клапанов электромагнитных для технического перевооружения узлов учета газа на объектах ГУП РК "Крымтеплокоммунэнерго"</t>
  </si>
  <si>
    <t>Поставка баков расширительных</t>
  </si>
  <si>
    <t>25.30.12.118
25.30.12.118
25.30.12.118
25.30.12.118</t>
  </si>
  <si>
    <t>Штука
Штука
Штука
Штука</t>
  </si>
  <si>
    <t>6
1
5
2</t>
  </si>
  <si>
    <t>695 915,83
В том числе объем исполнения долгосрочного договора:
2023 г. - 0.00
2024 г. - 695 915,83</t>
  </si>
  <si>
    <t>2
7
9</t>
  </si>
  <si>
    <t>17 676 666,68
В том числе объем исполнения долгосрочного договора:
2023 г. - 0.00
2024 г. - 17 676 666,68</t>
  </si>
  <si>
    <t>26.51
26.51
26.51
26.51
26.51
26.51
26.51
26.51
26.51
26.51
26.51</t>
  </si>
  <si>
    <t>26.51.52.190
26.51.52.190
26.51.63.110
26.51.63.110
26.51.63.110
26.51.63.110
26.51.63.110
26.51.63.110
26.51.63.110
26.51.63.110
26.51.63.110</t>
  </si>
  <si>
    <t>Поставка газового оборудования для технического перевооружения шестнадцати узлов учета газа на объектах ГУП РК "Крымтеплокоммунэнерго"</t>
  </si>
  <si>
    <t>5
11
1
1
3
1
1
3
1
4
1</t>
  </si>
  <si>
    <t>9 604 000,01
В том числе объем исполнения долгосрочного договора:
2023 г. - 0.00
2024 г. - 9 604 000,01</t>
  </si>
  <si>
    <t>37.00</t>
  </si>
  <si>
    <t>37.00.11.130</t>
  </si>
  <si>
    <t>Оказание услуг по подготовке централизованной системы холодного водоснабжения к подключению (технологическому присоединению) подключаемого объекта капитального строительства: «Строительство блочно-модульной котельной в г.Белогорск, ул.Н.Бойко,14А»</t>
  </si>
  <si>
    <t>827 185,43
В том числе объем исполнения долгосрочного договора:
2023 г. - 289 514,90
2024 г. - 537 670,53</t>
  </si>
  <si>
    <t>Оказание услуг по подготовке централизованной системы водоотведения к подключению (технологическому присоединению) подключаемого объекта капитального строительства: «Строительство блочно-модульной котельной в г.Белогорск, ул.Н.Бойко,14А»</t>
  </si>
  <si>
    <t>37.01</t>
  </si>
  <si>
    <t>135 658,90
В том числе объем исполнения долгосрочного договора:
2023 г. - 47 480,61
2024 г. - 88 178,29</t>
  </si>
  <si>
    <t>35.22</t>
  </si>
  <si>
    <t>35.22.10.110</t>
  </si>
  <si>
    <t>Оказание услуг по мониторингу выполнения технических условий и осуществлением фактического присоединения к сети газораспределения объекта капитального строительства: «Строительство блочно-модульной котельной в г.Белогорск, ул.Н.Бойко,14А»</t>
  </si>
  <si>
    <t>8 391,60
В том числе объем исполнения долгосрочного договора:
2023 г. - 8 391,60
2024 г. - 0,00
2025 г. - 0,00</t>
  </si>
  <si>
    <t>40 762 998,00
В том числе объем исполнения долгосрочного договора:
2023 г. - 10 762 998,00
2024 г. - 30 000 000,00</t>
  </si>
  <si>
    <t>Выполнение строительно-монтажных работ на объекте капитального строительства: «Подключение объекта «Крымское художественное училище   имени Н.С.Самокиша» к системе теплоснабжения ГУП РК "Крымтеплокоммунэнерго", расположенного   по адресу: Республика Крым, г.Симферополь, ул.Тамбовская,32»</t>
  </si>
  <si>
    <t>22.21.41.115
22.21.41.115</t>
  </si>
  <si>
    <t>Поставка матов компенсационных полиэтиленовых</t>
  </si>
  <si>
    <t>150
20</t>
  </si>
  <si>
    <t>11 347 408,67
В том числе объем исполнения долгосрочного договора:
2023 г. - 1 347 408,67
2024 г. - 10 000 000,00</t>
  </si>
  <si>
    <t>23.61
23.61
23.61</t>
  </si>
  <si>
    <t>23.61.12.142
23.61.12.142
23.61.12.122</t>
  </si>
  <si>
    <t>Поставка изделий железобетонных для восстановления аварийной ТК по ул. Киевская, 153 в г. Симферополь</t>
  </si>
  <si>
    <t>2
1
1</t>
  </si>
  <si>
    <t>216 456,67
В том числе объем исполнения долгосрочного договора:
2023 г. - 0,00
2024 г. - 216 456,67</t>
  </si>
  <si>
    <t>1 728 000,00
В том числе объем исполнения долгосрочного договора:
2023 г. - 0,00
2024г. - 1 584 000,00
2025 г. - 144 000,00</t>
  </si>
  <si>
    <t>162 558,15
В том числе объем исполнения долгосрочного договора:
2023 г. - 0,00
2024 г. - 162 558,15</t>
  </si>
  <si>
    <t>27.12.31.000</t>
  </si>
  <si>
    <t>Поставка щита АВР в сборе на 400 А для резервного электроснабжения</t>
  </si>
  <si>
    <t>14.12
14.12
14.12
14.12</t>
  </si>
  <si>
    <t>14.12.30.190
14.12.30.190
14.12.30.190
14.12.30.190</t>
  </si>
  <si>
    <t>839
839
839
839</t>
  </si>
  <si>
    <t>Комплект
Комплект
Комплект
Комплект</t>
  </si>
  <si>
    <t>41
15
96
10</t>
  </si>
  <si>
    <t>1 116 007,96
В том числе объем исполнения долгосрочного договора:
2023 г. - 0,00
2024 г. - 1 116 007,96</t>
  </si>
  <si>
    <t>22.21
22.21
22.21
22.21
22.21
22.21
22.21
24.20
24.20
24.20
24.20
24.20
24.20
24.20
24.20
24.20
24.20
24.20
24.20
24.20
24.20</t>
  </si>
  <si>
    <t>22.21.29.110
22.21.29.110
22.21.29.110
22.21.29.110
22.21.29.110
22.21.29.110
22.21.19.110
24.20.40.000
24.20.40.000
24.20.40.000
24.20.40.000
24.20.40.000
24.20.40.000
24.20.40.000
24.20.40.000
24.20.40.000
24.20.40.000
24.20.40.000
24.20.40.000
24.20.40.000
24.20.40.000</t>
  </si>
  <si>
    <t>006
006
006
006
006
006
006
796
796
796
796
796
796
796
796
796
796
796
796
796
796</t>
  </si>
  <si>
    <t>Метр
Метр
Метр
Метр
Метр
Метр
Метр
Штука
Штука
Штука
Штука
Штука
Штука
Штука
Штука
Штука
Штука
Штука
Штука
Штука
Штука</t>
  </si>
  <si>
    <t>630
1640
450
880
900
790
860
12
30
8
19
18
18
18
4
12
4
8
8
5
7</t>
  </si>
  <si>
    <t>134 247 936,80
В том числе объем исполнения долгосрочного договора:
2023 г. - 0,00
2024 г. - 134 247 936,80</t>
  </si>
  <si>
    <t>Поставка бензина, дизельного топлива по топливным картам для нужд ГУП РК "Крымтеплокоммунэнерго" в 2024 году</t>
  </si>
  <si>
    <t>112
112
112</t>
  </si>
  <si>
    <t>Литр; кубический дециметр
Литр; кубический дециметр
Литр; кубический дециметр</t>
  </si>
  <si>
    <t>20700
93400
194000</t>
  </si>
  <si>
    <t>22 494 199,67
В том числе объем исполнения долгосрочного договора:
2023 г. - 0,00
2024 г. - 20 000 000,00
2025 г. - 2 494 199,67</t>
  </si>
  <si>
    <t>9 313 000,00
В том числе объем исполнения долгосрочного договора:
2023 г. - 0,00
2024 г. - 9 313 000,00</t>
  </si>
  <si>
    <t>108 245 341,79
В том числе объем исполнения долгосрочного договора:
2023 г. - 0,00
2024 г. - 108 245 341,79</t>
  </si>
  <si>
    <t>N</t>
  </si>
  <si>
    <t>24.20
24.20
24.20
24.20
24.20
22.21
24.20
24.20
22.21
24.20
24.20</t>
  </si>
  <si>
    <t>24.20.13.130
24.20.13.130
24.20.40.000
24.20.40.000
24.20.40.000
22.21.29.130
24.20.40.000
24.20.40.000
22.21.29.130
24.20.40.000
24.20.40.000</t>
  </si>
  <si>
    <t>Поставка труб ППУ и фасонных изделий стальных с тепловой изоляцией к ним для Евпаторийского филиала и Центрального района тепловых сетей в г. Симферополь</t>
  </si>
  <si>
    <t>006
006
796
796
796
796
796
796
796
796
796</t>
  </si>
  <si>
    <t>Метр
Метр
Штука
Штука
Штука
Штука
Штука
Штука
Штука
Штука
Штука</t>
  </si>
  <si>
    <t>660
220
36
2
10
130
12
4
8
4
4</t>
  </si>
  <si>
    <t>3 442 481,26
В том числе объем исполнения долгосрочного договора:
2023 г. - 0,00
2024 г. - 3 442 481,26</t>
  </si>
  <si>
    <t>8784
8784
8784
8784</t>
  </si>
  <si>
    <t>6 945 333,12
В том числе объем исполнения долгосрочного договора:
2023 - 0,00
2024 - 6 357 067,20
2025 - 588 265,92</t>
  </si>
  <si>
    <t>86.90
86.90</t>
  </si>
  <si>
    <t>Оказание услуг по ежедневному предрейсовому и  послерейсовому медицинскому осмотру водителей транспортных средств ГУП РК "Крымтеплокоммунэнерго"</t>
  </si>
  <si>
    <t>18173
350</t>
  </si>
  <si>
    <t>1 815 154.00
В том числе объем исполнения долгосрочного договора:
2023 г. - 0,00
2024 г. - 1 815 254.00</t>
  </si>
  <si>
    <t>Кубический метр
Кубический метр
Кубический метр
Кубический метр
Кубический метр
Кубический метр
Кубический метр</t>
  </si>
  <si>
    <t>3452.4
730.8
863.1
3471.3
831.6
982.8
2620.8</t>
  </si>
  <si>
    <t>1 648 076.47
В том числе объем исполнения долгосрочного договора:
2023 г. - 0,00
2024 г. - 1 648 076.47</t>
  </si>
  <si>
    <t>1 038 180,00
В том числе объем исполнения долгосрочного договора:
2023 г. - 0,00
2024 г. - 1 038 180,00</t>
  </si>
  <si>
    <t>10 000 000,00
В том числе объем исполнения долгосрочного договора:
2023 г. - 0,00
2024 г. - 10 000 000,00</t>
  </si>
  <si>
    <t>42.11.20.230
42.11.20.230
42.11.20.230
42.11.20.230
42.11.20.230
42.11.20.230
42.11.20.230
42.11.20.230
42.11.20.230
42.11.20.230
42.11.20.230
42.11.20.230
42.11.20.230
42.11.20.230
42.11.20.230
42.11.20.230
42.11.20.230
42.11.20.230
42.11.20.230
42.11.20.230
42.11.20.230
42.11.20.230
42.11.20.230
42.11.20.230
42.11.20.230
42.11.20.230
42.11.20.230
42.11.20.230
42.11.20.230
42.11.20.230
42.11.20.230</t>
  </si>
  <si>
    <t>61.10.11.110
61.10.11.110
61.10.11.110
61.10.11.110
61.10.11.110
61.10.11.110
61.10.11.110
61.10.11.110
61.10.11.110
61.10.11.110
61.10.11.110
61.10.11.110
61.10.11.110
61.10.11.110
61.10.11.110
61.10.11.110
61.10.11.110
61.10.11.110
61.10.11.110
61.10.11.110
61.10.11.110
61.10.11.110
61.10.11.110
61.10.11.110
61.10.11.110
61.10.11.110
61.10.11.110
61.10.11.110
61.10.11.110
61.10.11.110
61.10.11.110
61.10.11.110
61.10.11.110</t>
  </si>
  <si>
    <t>1 600 000,00
В том числе объем исполнения долгосрочного договора:
2023 - 0,00
2024 - 1 466 666,67
2025 - 133 333,33</t>
  </si>
  <si>
    <t>61.10
61.10
61.10
61.10
61.10
61.10
61.10
61.10
61.10
61.10
61.10
61.10
61.10
61.10
61.10
61.10
61.10
61.10
61.10
61.10
61.10
61.10
61.10
61.10
61.10
61.10
61.10
61.10
61.10
61.10
61.10
61.10
61.10</t>
  </si>
  <si>
    <t>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t>
  </si>
  <si>
    <t>Оказание услуг по комплексному консультационному сопровождению, обслуживанию и адаптации лицензионных программных продуктов системы: "1С:Предприятие", оказание консультационных услуг по ведению бухгалтерского учета, расчета заработной платы, регламентированной отчетности в соответствии с требованиями нормативных актов Российской Федерации, реализованных посредством программных продуктов фирмы 1С</t>
  </si>
  <si>
    <t>1 314 176,00
В том числе объем исполнения долгосрочного договора:
2023 - 0,00
2024 - 1 314 176,00</t>
  </si>
  <si>
    <t>27.90</t>
  </si>
  <si>
    <t>27.90.52.000</t>
  </si>
  <si>
    <t>Поставка импульсных конденсаторов</t>
  </si>
  <si>
    <t>447 333,34
В том числе объем исполнения долгосрочного договора:
2023 - 0,00
2024 - 447 333,34</t>
  </si>
  <si>
    <t>24.20
24.20
24.20
24.20
24.20
24.20
24.20
24.20
24.20
24.20</t>
  </si>
  <si>
    <t>24.20.13.130
24.20.13.130
24.20.13.130
24.20.13.130
24.20.13.130
24.20.13.160
24.20.13.160
24.20.13.160
24.20.13.160
24.20.13.160</t>
  </si>
  <si>
    <t>Поставка труб стальных</t>
  </si>
  <si>
    <t>006
006
006
006
006
006
006
006
006
006</t>
  </si>
  <si>
    <t>Метр
Метр
Метр
Метр
Метр
Метр
Метр
Метр
Метр
Метр</t>
  </si>
  <si>
    <t>600
300
230
260
300
130
130
130
130
130</t>
  </si>
  <si>
    <t>1 445 384,70
В том числе объем исполнения долгосрочного договора:
2023 - 0,00
2024 - 1 445 384,70</t>
  </si>
  <si>
    <t>Предоставление права использования программы для ЭВМ СЭД "Диалог"</t>
  </si>
  <si>
    <t>360 000,00
В том числе объем исполнения долгосрочного договора:
2023 - 0,00
2024 - 360 000,00</t>
  </si>
  <si>
    <t>384 749 027,52
В том числе объем исполнения долгосрочного договора:
2022 - 0,00
2024 - 363 307 353,55
2025 - 21 441 673,97</t>
  </si>
  <si>
    <t>887 501,25
В том числе объем исполнения долгосрочного договора:
2023 - 0,00
2024 - 813 538,00
2025 - 73 963,25</t>
  </si>
  <si>
    <t>1 476 234 096,48
В том числе объем исполнения долгосрочного договора:
2023 - 0,00
2024 - 1 224 467 175,36
2025 - 251 766 921,12</t>
  </si>
  <si>
    <t>61.10
61.10
61.10
61.10
61.10
61.10</t>
  </si>
  <si>
    <t>61.10.49.000
61.10.49.000
61.10.49.000
61.10.49.000
61.10.49.000
61.10.49.000</t>
  </si>
  <si>
    <t>876
876
876
876
876
876</t>
  </si>
  <si>
    <t>Условная единица
Условная единица
Условная единица
Условная единица
Условная единица
Условная единица</t>
  </si>
  <si>
    <t>12
216
72
228
132
12</t>
  </si>
  <si>
    <t>4 125 600,00
В том числе объем исполнения долгосрочного договора:
2023 - 0,00
2024 - 3 781 800,00
2025 - 343 800,00</t>
  </si>
  <si>
    <t>61.20.11.000
61.20.11.000
61.20.11.000
61.20.11.000
61.20.11.000
61.20.11.000
61.20.11.000
61.20.11.000
61.20.11.000
61.20.11.000
61.20.11.000
61.20.11.000
61.20.11.000
61.20.11.000
61.20.11.000
61.20.11.000
61.20.11.000
61.20.11.000
61.20.11.000
61.20.11.000
61.20.11.000
61.20.11.000
61.20.11.000
61.20.11.000
61.20.11.000
61.20.11.000
61.20.11.000
61.20.11.000
61.20.11.000
61.20.11.000
61.20.11.000
61.20.11.000</t>
  </si>
  <si>
    <t>61.20.11.000
61.20.11.000
61.20.11.000
61.20.11.000
61.20.11.000
61.20.11.000
61.20.11.000
61.20.11.000
61.20.11.000
61.20.11.000
61.20.11.000
61.20.11.000
61.20.11.000
61.20.11.000
61.20.11.000
61.20.11.000
61.20.11.000
61.20.11.000
61.20.11.000
61.20.11.000</t>
  </si>
  <si>
    <t>61.20
61.20
61.20
61.20
61.20
61.20
61.20
61.20
61.20
61.20
61.20
61.20
61.20
61.20
61.20
61.20
61.20
61.20
61.20
61.20
61.20
61.20
61.20
61.20
61.20
61.20
61.20
61.20
61.20
61.20
61.20
61.20</t>
  </si>
  <si>
    <t>61.20
61.20
61.20
61.20
61.20
61.20
61.20
61.20
61.20
61.20
61.20
61.20
61.20
61.20
61.20
61.20
61.20
61.20
61.20
61.20</t>
  </si>
  <si>
    <t>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t>
  </si>
  <si>
    <t>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t>
  </si>
  <si>
    <t>1 020 000,00
В том числе объем исполнения долгосрочного договора:
2023 - 0,00
2024 - 935 000,00
2025 - 85 000,00</t>
  </si>
  <si>
    <t>2 000 000,00
В том числе объем исполнения долгосрочного договора:
2023 г. - 0,00
2024 г. - 2 000 000,00</t>
  </si>
  <si>
    <t>27.12.21.000
27.12.21.000
27.12.21.000</t>
  </si>
  <si>
    <t>27.12
27.12
27.12</t>
  </si>
  <si>
    <t>Поставка батарей аккумуляторных стартерных</t>
  </si>
  <si>
    <t>18
2
2</t>
  </si>
  <si>
    <t>208 733.34
В том числе объем исполнения долгосрочного договора:
2023 - 0,00
2024 - 208 733.34</t>
  </si>
  <si>
    <t>61.10
61.10
61.10
61.10
61.10
61.10
61.10</t>
  </si>
  <si>
    <t>61.10.11.190
61.10.11.190
61.10.11.190
61.10.11.190
61.10.11.190
61.10.11.190
61.10.11.190</t>
  </si>
  <si>
    <t>362
-
-
-
-
-
-</t>
  </si>
  <si>
    <t>Месяц 
_
_
_
_
_
_</t>
  </si>
  <si>
    <t>12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t>
  </si>
  <si>
    <t>500 000,00
В том числе объем исполнения долгосрочного договора:
2023 г. - 0,00
2024 г. - 458 333,33
2025 г. - 41 666,67</t>
  </si>
  <si>
    <t>29</t>
  </si>
  <si>
    <t>30</t>
  </si>
  <si>
    <t>31</t>
  </si>
  <si>
    <t>42</t>
  </si>
  <si>
    <t>43</t>
  </si>
  <si>
    <t>45</t>
  </si>
  <si>
    <t>46</t>
  </si>
  <si>
    <t>49</t>
  </si>
  <si>
    <t>52</t>
  </si>
  <si>
    <t>75</t>
  </si>
  <si>
    <t>80</t>
  </si>
  <si>
    <t>08.93</t>
  </si>
  <si>
    <t>08.93.10.111</t>
  </si>
  <si>
    <t>План закупки товаров (работ, услуг) на 2024 год</t>
  </si>
  <si>
    <t>74.90</t>
  </si>
  <si>
    <t>74.90.14.000</t>
  </si>
  <si>
    <t xml:space="preserve">
12
</t>
  </si>
  <si>
    <t>Оказание услуг по предоставлению гидрометеорологической информации</t>
  </si>
  <si>
    <t>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t>
  </si>
  <si>
    <t>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t>
  </si>
  <si>
    <t>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t>
  </si>
  <si>
    <t>Оказание услуги холодного водоснабжения и водоотведения для нужд котельных ГУП РК "Крымтеплокоммунэнерго"</t>
  </si>
  <si>
    <t>Кубический метр
Кубический метр
Кубический метр
Кубический метр
Кубический метр
Кубический метр
-</t>
  </si>
  <si>
    <t>462466
394455
2421
2136
136029
125798
Невозможно определить количество</t>
  </si>
  <si>
    <t>36.00.11.000
36.00.11.000
36.00.11.000
36.00.11.000
37.00.11.110
37.00.11.110
37.00.11.110</t>
  </si>
  <si>
    <t>36.00
36.00
36.00
36.00
37.00
37.00
37.00</t>
  </si>
  <si>
    <t>113
113
113
113
113
113
-</t>
  </si>
  <si>
    <t>113
113
113
113
113
113
113</t>
  </si>
  <si>
    <t>Возмещение затрат за потребленные объемы холодного водоснабжения котельной ГУП РК "Крымтеплокоммунэнерго", расположенной в РК, г. Белогорск, ул. Мамута Мусы,1а</t>
  </si>
  <si>
    <t>Возмещение затрат за потребленные объемы холодного водоснабжения и водоотведения котельной ГУП РК "Крымтеплокоммунэнерго", расположенной в Симферопольском районе, с. Строгоровка, ул. Лечебная, 1в</t>
  </si>
  <si>
    <t>784
571
423
422</t>
  </si>
  <si>
    <t>Возмещение затрат за потребленные объемы холодного водоснабжения котельной ГУП РК "Крымтеплокоммунэнерго", расположенной в Белогорском р-не, с. Яблочное, ул. Шоссейная, 9</t>
  </si>
  <si>
    <t>36.00
36.00</t>
  </si>
  <si>
    <t>36.00.11.000
36.00.11.000</t>
  </si>
  <si>
    <t>113
113</t>
  </si>
  <si>
    <t>Кубический метр
Кубический метр</t>
  </si>
  <si>
    <t>510
448</t>
  </si>
  <si>
    <t>26.51.52.130
26.51.52.130
26.51.52.190
26.51.51.110
26.51.51.110
26.51.51.110
26.51.52.130
26.30.23.114
26.30.40.110
26.51.52.190
26.51.52.190
26.51.70.190
26.51.52.190</t>
  </si>
  <si>
    <t>26.51
26.51
26.51
26.51
26.51
26.51
26.51
26.51
26.51
26.51
26.51
26.51
26.51</t>
  </si>
  <si>
    <t>Товар
Товар
Товар
Товар
Товар
Товар
Товар
Товар
Товар
Товар
Товар
Товар
Товар</t>
  </si>
  <si>
    <t>Штука
Штука
Штука
Штука
Штука
Штука
Штука
Штука
Штука
Штука
Штука
Штука
Штука</t>
  </si>
  <si>
    <t>796
796
796
796
796
796
796
796
796
796
796
796
796</t>
  </si>
  <si>
    <t>1
7
7
1
6
6
10
1
1
1
2
1
1</t>
  </si>
  <si>
    <t>10.84.30.120</t>
  </si>
  <si>
    <t>10.84</t>
  </si>
  <si>
    <t>Поставка приборов КИПиА</t>
  </si>
  <si>
    <t>Поставка соли таблетированной</t>
  </si>
  <si>
    <t>Поставка фильтров магнитных фланцевых</t>
  </si>
  <si>
    <t>Товар
Товар
Товар
Товар</t>
  </si>
  <si>
    <t>28.29.12.111
28.29.12.111
28.29.12.111
28.29.12.111</t>
  </si>
  <si>
    <t>28.29
28.29
28.29
28.29</t>
  </si>
  <si>
    <t>2
3
2
6</t>
  </si>
  <si>
    <t>Оказание услуг по санитарной обработке помещений (дератизация и дезинсекция, санитарной обработке площадки хранения ТКО)</t>
  </si>
  <si>
    <t>81.29
81.29
81.29</t>
  </si>
  <si>
    <t>81.29.11.000
81.29.11.000
81.29.11.000</t>
  </si>
  <si>
    <t>055
055
055</t>
  </si>
  <si>
    <t>Квадратный метр
Квадратный метр
Квадратный метр</t>
  </si>
  <si>
    <t>87699.61
86350.61
173</t>
  </si>
  <si>
    <t>Поставка муфт свёртных</t>
  </si>
  <si>
    <t>70
70
74
70
32
54
34
20
16
16</t>
  </si>
  <si>
    <t>24.20.40.000
24.20.40.000
24.20.40.000
24.20.40.000
24.20.40.000
24.20.40.000
24.20.40.000
24.20.40.000
24.20.40.000
24.20.40.000</t>
  </si>
  <si>
    <t>35.12</t>
  </si>
  <si>
    <t>35.12.10.110</t>
  </si>
  <si>
    <t>Возмещение затрат за электроснабжение котельной, расположенной по адресу: 297200, Республика Крым, пгт. Советский, пер. Больничный, 3</t>
  </si>
  <si>
    <t>Киловатт-час</t>
  </si>
  <si>
    <t>20 625 000,00
В том числе объем исполнения долгосрочного договора:
2024 - 17 737 500,00
2025 - 2 887 500,00</t>
  </si>
  <si>
    <t>63.99
58.29</t>
  </si>
  <si>
    <t>63.99.10.190
58.29.50.000</t>
  </si>
  <si>
    <t>Неисключительное право использования Системы Контур.Экстерн и оказания услуг технической поддержки в виде абонентского обслуживания</t>
  </si>
  <si>
    <t>796
796</t>
  </si>
  <si>
    <t>Штука
Штука</t>
  </si>
  <si>
    <t>1
13</t>
  </si>
  <si>
    <t>6691,0
1103,0
551,5</t>
  </si>
  <si>
    <t>443 638,32
В том числе объем исполнения долгосрочного договора:
2024 - 371 898,06
2025 - 71 740,26</t>
  </si>
  <si>
    <t>1 369 500.00
В том числе объем исполнения долгосрочного договора:
2024 - 1 257 450.00
2025 - 112 050.00</t>
  </si>
  <si>
    <t>52 439.58
В том числе объем исполнения долгосрочного договора:
2024 - 46 864.92
2025 - 5 574.66</t>
  </si>
  <si>
    <t>116 294.39
В том числе объем исполнения долгосрочного договора:
2024 - 104 459.75
2025 - 11 834.64</t>
  </si>
  <si>
    <t>700 000,00
В том числе объем исполнения долгосрочного договора:
2024 - 641 666,67
2025 - 58 333.33</t>
  </si>
  <si>
    <t>62 878 513.86
В том числе объем исполнения долгосрочного договора:
2024 - 56 323 115.30
2025 - 6 555 398.56</t>
  </si>
  <si>
    <t>25 864.03
В том числе объем исполнения долгосрочного договора:
2024 - 23 416.33
2025 - 2 447.70</t>
  </si>
  <si>
    <t>Услуги холодного водоснабжения и водоотведения для нужд филиала ГУП РК "Крымтеплокоммунэнерго" в г. Керчь (ул. Гудованцева,6; ул. Пролетарская, 15а; пер. Кооперативный, 31; ул. Еременко, 32; ул. К. Маркса, 10б; ул. Кирова 79в (котельная); ул. Островского, 110а; ул. Ученическая, 15; ул. Фурманова, 63а; Вокзальное шоссе, 64а; ул. Шлагбаумская, 32; Вокзальное шоссе, 46; ул. Ворошилова, 9а; ул. Рыбаков, 2а; ул. Свердлова, 17; ул. Ульяновых, 2г; ул. Магистральное шоссе, 3; ул. Ген. Петрова, 16-б; ул. Ген. Петрова, 24в; ул. 1-я Пятилетка, 31а; ул. Фестивальная,1; ул. Голощапова, 17; ул. Назаренко, 11; ул. 12 Апреля 1961, 1а; ул. Славы, 4; ул. Кирова, 13; ул. Г. Сталинграда, 12-б; ул. Свердлова, 57; Индустриальное шоссе, 8)</t>
  </si>
  <si>
    <t>94 736,00
22 922,00
11 461,00</t>
  </si>
  <si>
    <t>6 849 396,59
В том числе объем исполнения долгосрочного договора:
2024 - 5 811 161,75
2025 - 1 038 234,84</t>
  </si>
  <si>
    <t>36.00
37.00</t>
  </si>
  <si>
    <t>36.00.11.000
37.00.11.110</t>
  </si>
  <si>
    <t>Осуществление подачи холодного водоснабжения и водоотведения для нужд филиала ГУП РК "Крымтеплокоммунэнерго" в г. Джанкой (Красногвардейский район: пгт. Октябрьское, ул. Кондрашина, 68а; пгт. Октябрьское, ул. Цурцумия, 15)</t>
  </si>
  <si>
    <t>3185,00
380,00</t>
  </si>
  <si>
    <t>Осуществление подачи холодного водоснабжения и водоотведения для нужд филиала ГУП РК "Крымтеплокоммунэнерго" в г.Джанкой (Красногвардейский район: пгт. Красногвардейское, ул. 50 Лет Октября, 14; с. Петровка, ул. Дальняя, 1а; с. Марьяновка, ул. 8 Марта, 6; с. Калинино, ул. Калинина, 10; с. Восход, ул. Переверзева, 6; с. Краснознаменка, ул. Дружбы, 1а; с. Ленинское, ул. Октябрьская, 1; с. Полтавка, ул. Центральная, 1; с. Александровка, ул. Школьная, 58; с. Клепинино, ул. Октябрьский Массив, 7; с. Клепинино, ул. Октябрьский Массив, 20; с. Карповка, ул. Школьная, 1; пгт. Красногвардейское, ул. Б.Хмельницкого, 76; с. Краснознаменка, ул. Школьная, 23; с. Полтавка, ул. Центральная, 3а; с. Янтарное, ул. Кубракова, 1; с. Восход, ул. Гагарина, 2; с. Восход, ул. Тельмана/Ленина, 11/3)</t>
  </si>
  <si>
    <t>17 204,50
2 551,00
1275,50</t>
  </si>
  <si>
    <t>Услуги холодного водоснабжения и водоотведения филиала ГУП РК "Крымтеплокоммунэнерго" в г. Джанкой (пгт. Нижнегорский: ул. Молодежная, 28а)</t>
  </si>
  <si>
    <t>4857
1730</t>
  </si>
  <si>
    <t>Услуги холодного водоснабжения и водоотведения для филиала ГУП РК "Крымтеплокоммунэнерго" в г. Керчь (ЦТП Марат-4 - ул. Ворошилова, 27, ЦТП Марат-5а - Индустриальное шоссе, 9а, ЦТП Марат-5б - ул. Блюхера, 19)</t>
  </si>
  <si>
    <t>71.20</t>
  </si>
  <si>
    <t>71.20.19.130</t>
  </si>
  <si>
    <t>Оказание услуг по проведению производственного контроля за соблюдением санитарных правил и выполнением санитарно-противоэпидемических (профилактических) мероприятий</t>
  </si>
  <si>
    <t>49.50.12.110
49.50.12.110
49.50.12.110
49.50.12.110
49.50.12.110
49.50.12.110</t>
  </si>
  <si>
    <t>49.50
49.50
49.50
49.50
49.50
49.50</t>
  </si>
  <si>
    <t>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t>
  </si>
  <si>
    <t>532 245 715.41
В том числе объем исполнения долгосрочного договора:
2024 - 440 813 986.51
2025 - 91 431 728.90</t>
  </si>
  <si>
    <t>35.11</t>
  </si>
  <si>
    <t>35.11.10.110</t>
  </si>
  <si>
    <t>245</t>
  </si>
  <si>
    <t>40777</t>
  </si>
  <si>
    <t>332 332.55                                         В том числе объем исполнения долгосрочного договора:                                                              2024 - 293 122.90                                     2025 - 39 209.65</t>
  </si>
  <si>
    <t>Возмещение затрат балансодержателя электрических сетей за электроснабжение котельной расположенной по адресу г. Евпатория, ул. Революции, д.60</t>
  </si>
  <si>
    <t>Услуги холодного водоснабжения и водоотведения для нужд филиала ГУП РК "Крымтеплокоммунэнерго" в г. Джанкой (пгт. Первомайское: ул. Героев Подпольщиков, 14а, ул. Ленина, 162, ул. Школьная, 7, пгт. Черноморское: ул. Кирова, 81, ул. Индустриальная, 5, ул. Димитрова, 6а. с. Правда, ул. Школьная, 22б. с. Калинино, ул. Ивана Франка, 1а, Калинино, ул. Ленина, 1а. Черноморский район, с. Далекое, ул. Советская, 31; Черноморский район, с. Новоивановка, ул. Ленина, 5; Черноморский район, с. Медведево, ул. Цветущая,17)</t>
  </si>
  <si>
    <t>36.00.11.000
36.00.11.000
36.00.11.000
37.00.11.110
37.00.11.110
37.00.11.110
37.00.11.110
37.00.11.110
37.00.11.110</t>
  </si>
  <si>
    <t>36.00
36.00
36.00
37.00
37.00
37.00
37.00
37.00
37.00</t>
  </si>
  <si>
    <t>113
113
113
113
113
113
113
113
113</t>
  </si>
  <si>
    <t>Кубический метр
Кубический метр
Кубический метр
Кубический метр
Кубический метр
Кубический метр
Кубический метр
Кубический метр
Кубический метр</t>
  </si>
  <si>
    <t>1649
3185
1548
615
476
251
307.5
238
125.5</t>
  </si>
  <si>
    <t>Возмещение затрат за потребленную электрическую энергию котельной, расположенной по адресу: 297010, Республика Крым, Красногвардейский район, с. Клепинино, ул. Октябрьский Массив, 7</t>
  </si>
  <si>
    <t>16911</t>
  </si>
  <si>
    <t>24053</t>
  </si>
  <si>
    <t>15000</t>
  </si>
  <si>
    <t>Возмещение затрат на электроснабжение котельной, расположенной по адресу: 297030, Республика Крым, Красногвардейский район, с. Янтарное, ул. Кубракова, 1а</t>
  </si>
  <si>
    <t>Возмещение затрат за потребленную электрическую энергию котельной, расположенной по адресу: 297007, Республика Крым, Красногвардейский район, с. Александровка, ул. Школьная, 58</t>
  </si>
  <si>
    <t>Возмещение затрат за потребленную электрическую энергию котельной, расположенной по адресу: 297041, Республика Крым, Красногвардейский район, с. Некрасово, ул. Комсомольская, 15а</t>
  </si>
  <si>
    <t>29834</t>
  </si>
  <si>
    <t>Возмещение затрат на электроснабжение котельной, расположенной по адресу: 297050, Республика Крым, Красногвардейский район, с. Краснознаменка, ул. Школьная, 23</t>
  </si>
  <si>
    <t>16180</t>
  </si>
  <si>
    <t>Возмещение затрат на электроснабжение котельной, расположенной по адресу: 296185, Республика Крым, Джанкойский район, с. Яркое Поле, ул. Мичурина, 29а</t>
  </si>
  <si>
    <t>14608</t>
  </si>
  <si>
    <t>Возмещение затрат на электроснабжение котельной, расположенной по адресу: 296126, Республика Крым, Джанкойский район, с. Завет-Ленинский, ул. Шевченко, 42</t>
  </si>
  <si>
    <t>25244</t>
  </si>
  <si>
    <t>Возмещение затрат на коммунальные услуги (электрическую энергию и водоснабжение) котельной, расположенной по адресу: 296423, Республика Крым, Черноморский район, с. Кировское, ул. Ленина, 8</t>
  </si>
  <si>
    <t>14598
39
18</t>
  </si>
  <si>
    <t>Киловатт-час
Кубический метр
Кубический метр</t>
  </si>
  <si>
    <t>245
113
113</t>
  </si>
  <si>
    <t>35.12.10.110
36.00.12.000
36.00.12.000</t>
  </si>
  <si>
    <t>35.12
36.00
36.00</t>
  </si>
  <si>
    <t>29.10</t>
  </si>
  <si>
    <t>29.10.42.111</t>
  </si>
  <si>
    <t>Поставка автотранспортных средств для ГУП РК "Крымтеплокоммунэнерго"</t>
  </si>
  <si>
    <t>42.11.20.230 42.11.20.230 42.11.20.230 42.11.20.230 42.11.20.230 42.11.20.230 42.11.20.230 42.11.20.230 42.11.20.230 42.11.20.230 42.11.20.230 42.11.20.230 42.11.20.230 42.11.20.230 42.11.20.230 42.11.20.230 42.11.20.230 42.11.20.230 42.11.20.230 42.11.20.230 42.11.20.230 42.11.20.230 42.11.20.230 42.11.20.230 42.11.20.230 42.11.20.230</t>
  </si>
  <si>
    <t>Выполнение работ по восстановлению дорожного покрытия после проведения аварийных ремонтных работ на сетях теплоснабжения ГУП РК "Крымтеплокоммунэнерго" в 2024 году</t>
  </si>
  <si>
    <t>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t>
  </si>
  <si>
    <t xml:space="preserve">42.11            42.11           42.11              42.11            42.11             42.11                   42.11                  42.11                   42.11                      42.11                      42.11                     42.11                   42.11                  42.11            42.11           42.11              42.11            42.11             42.11                   42.11                  42.11                   42.11                      42.11                      42.11                     42.11                   42.11 </t>
  </si>
  <si>
    <t xml:space="preserve">36.00            37.00             37.00         </t>
  </si>
  <si>
    <t>36.00.11.000               37.00.11.110                  37.00.11.110</t>
  </si>
  <si>
    <t>Холодное водоснабжение и водоотведение на источники теплоснабжения филиала ГУП РК "Крымтеплокоммунэнерго" г. Евпатория для выработки тепловой энергии потребителям</t>
  </si>
  <si>
    <t>145 605
31 500
-</t>
  </si>
  <si>
    <t>10 380 648.44
В том числе объем исполнения долгосрочного договора:
2024 - 9 041 647,94
2025 - 1 339 000.50</t>
  </si>
  <si>
    <t>23.20</t>
  </si>
  <si>
    <t>23.20.12.110</t>
  </si>
  <si>
    <t>Поставка  кирпича огнеупорного шамотного для нужд ГУП РК "Крымтеплокоммунэнерго"</t>
  </si>
  <si>
    <t>33400</t>
  </si>
  <si>
    <t>23.32</t>
  </si>
  <si>
    <t>23.32.11.110</t>
  </si>
  <si>
    <t>Поставка кирпича строительного для нужд ГУП РК "Крымтеплокоммунэнерго"</t>
  </si>
  <si>
    <t>38300</t>
  </si>
  <si>
    <t xml:space="preserve">85.42.19.900       85.42.19.900      85.42.19.900      85.42.19.900        85.42.19.900       85.42.19.900      85.42.19.900          85.42.19.900          85.42.19.900          85.42.19.900           85.42.19.900  </t>
  </si>
  <si>
    <t>40
2
8
34
35
34
42
9
2
2
3</t>
  </si>
  <si>
    <t>Оказание услуг по проведению предаттестационной подготовки (повышению квалификации) руководителей и специалистов ГУП РК "Крымтеплокоммунэнерго" в области промышленной безопасности</t>
  </si>
  <si>
    <t>142</t>
  </si>
  <si>
    <t>Поставка расходных материалов для оргтехники</t>
  </si>
  <si>
    <t>50
30
50
40
50
40
25
18
5
5
16
5
2
4
10
8
2
6
3
10
10
10
10
4
4
4
4
2
2
2
2
2
3
5
5
5</t>
  </si>
  <si>
    <t xml:space="preserve">85.42        
85.42   
85.42  
   85.42  
    85.42
    85.42 
    85.42
     85.42
     85.42 
     85.42
     85.42     </t>
  </si>
  <si>
    <t>28.23.25.000
28.23.25.000
28.23.25.000
28.23.25.000
28.23.25.000
28.23.25.000
28.23.25.000
28.23.25.000
28.23.25.000
28.23.25.000
28.23.25.000
28.23.25.000
28.23.25.000
28.23.25.000
28.23.25.000
28.23.25.000
28.23.25.000
28.23.25.000
28.23.25.000
28.23.25.000
28.23.25.000
28.23.25.000
28.23.25.000
28.23.25.000
28.23.25.000
28.23.25.000
28.23.25.000
28.23.25.000
28.23.25.000
28.23.25.000
28.23.25.000
28.23.25.000
28.23.25.000
28.23.25.000
28.23.25.000
28.23.25.000</t>
  </si>
  <si>
    <t>143</t>
  </si>
  <si>
    <t xml:space="preserve">28.23
28.23
28.23
28.23
28.23
28.23
28.23
28.23
28.23
28/23
28.23
28.23
28.23
28.23
28.23
28.23
28.23
28.23
28.23
28.23
28.23
28.23
28.23
28.23
28.23
28.23
28.23
28.23
28.23
28.23
28.23
28.23
28.23
28.23
28.23
28.23
</t>
  </si>
  <si>
    <t>58.19
58.19
58.19
58.19
58.19
58.19
58.19
58.19
58.19
58.19</t>
  </si>
  <si>
    <t>Поставка марок почтовых</t>
  </si>
  <si>
    <t>6000
10000
6500
5500
5800
6500
6500
9000
9500
706</t>
  </si>
  <si>
    <t>500 000</t>
  </si>
  <si>
    <t>58.19.14.110
58.19.14.110
58.19.14.110
58.19.14.110
58.19.14.110
58.19.14.110
58.19.14.110
58.19.14.110
58.19.14.110
58.19.14.110</t>
  </si>
  <si>
    <t>372 933,44</t>
  </si>
  <si>
    <t>144</t>
  </si>
  <si>
    <t>145</t>
  </si>
  <si>
    <t>23.61
23.61
23.61
23.61
23.61
23.61</t>
  </si>
  <si>
    <t>23.61.12.142
23.61.12.142
23.61.12.142
23.61.12.142
23.61.12.142
23.61.12.143</t>
  </si>
  <si>
    <t>Поставка железобетонных изделий для подключения к системе теплоснабжения поликлиники в г. Симферополь, по ул. Балаклавская</t>
  </si>
  <si>
    <t>1
2
1
1
1
47</t>
  </si>
  <si>
    <t>886 672.57</t>
  </si>
  <si>
    <t>03.2024</t>
  </si>
  <si>
    <t>27.32
27.32
27.32
27.32
27.32
27.32
27.32
27.32
27.32
27.32
27.32
27.32
27.32
27.32</t>
  </si>
  <si>
    <t>27.32.13.199
27.32.13.199
27.32.13.199
27.32.13.199
27.32.13.199
27.32.13.199
27.32.13.199
27.32.13.199
27.32.13.199
27.32.13.199
27.32.13.199
27.32.13.199
27.32.13.199
27.32.13.199</t>
  </si>
  <si>
    <t>Поставка проводов, эмалированных круглых медных с температурным индексом 155</t>
  </si>
  <si>
    <t>166</t>
  </si>
  <si>
    <t>Килограмм</t>
  </si>
  <si>
    <t>5
5
20
20
40
25
70
20
20
100
120
60
50
40</t>
  </si>
  <si>
    <t>830 693.70</t>
  </si>
  <si>
    <t>146</t>
  </si>
  <si>
    <t>210000</t>
  </si>
  <si>
    <t>510300.00</t>
  </si>
  <si>
    <t>Закупка посредством «электронного магазина», участниками которой могут являться только субъекты малого и среднего предпринимательства</t>
  </si>
  <si>
    <t>147</t>
  </si>
  <si>
    <t>45.20
45.20
45.20
45.20
45.20
45.20
45.20
45.20
45.20
45.20
45.20</t>
  </si>
  <si>
    <t>45.20.11.111
45.20.11.111
45.20.11.111
45.20.11.111
45.20.11.111
45.20.11.111
45.20.11.111
45.20.11.111
45.20.11.111
45.20.11.111
45.20.11.111</t>
  </si>
  <si>
    <t>Оказание услуг по проведению регламентных работ по техническому обслуживанию автомобилей LADA Largus в гарантийный период.</t>
  </si>
  <si>
    <t>1
1
1
1
1
1
1
1
1
1
1</t>
  </si>
  <si>
    <t>302 100.01</t>
  </si>
  <si>
    <t>22.23                                              22.23</t>
  </si>
  <si>
    <t>22.23.19.000 22.23.19.000</t>
  </si>
  <si>
    <t>Поставка полимерных люков</t>
  </si>
  <si>
    <t xml:space="preserve">Невозможно определить количество
Невозможно определить количество
</t>
  </si>
  <si>
    <t>12.2024</t>
  </si>
  <si>
    <t>28.14                                       28.14                                   28.14                                            28.14                                          28.14                                                     28.14                                                28.14                                                        28.14                                                   28.14                                              28.14</t>
  </si>
  <si>
    <t>28.14.20.220 28.14.20.220 28.14.20.220 28.14.20.220 28.14.20.220 28.14.20.220 28.14.20.220 28.14.20.220 28.14.20.220 28.14.20.220</t>
  </si>
  <si>
    <t>Поставка фланцев стальных плоских</t>
  </si>
  <si>
    <t xml:space="preserve">796                   796                     796                     796                     796                            796                             796                            796                                    796                                         796                    </t>
  </si>
  <si>
    <t>Штука                                  Штука                                    Штука                                       Штука                                              Штука                                          Штука                                           Штука                                          Штука                                           Штука                                              Штука</t>
  </si>
  <si>
    <t>2                                                                                26                                                                                         76                                                                                                 74                                                                               76                                                                              12                                                                                 60                                                                                                   88                                                                                             20                                                                                                     14</t>
  </si>
  <si>
    <t>25.93</t>
  </si>
  <si>
    <t>25.93.11.110</t>
  </si>
  <si>
    <t>Поставка проволоки вязальной</t>
  </si>
  <si>
    <t>8 150</t>
  </si>
  <si>
    <t>08.12                                                 08.12</t>
  </si>
  <si>
    <t>08.12.12.140                                                 08.12.12.140</t>
  </si>
  <si>
    <t>Поставка щебня</t>
  </si>
  <si>
    <t>28.14                                        28.14                                             28.14                                                 28.14                                                       28.14                                                    28.14</t>
  </si>
  <si>
    <t xml:space="preserve">28.14.13.120                                                  28.14.13.120                                                 28.14.13.120                                                28.14.13.120                                            28.14.13.120                                                  28.14.13.120                                     </t>
  </si>
  <si>
    <t>Поставка задвижек чугунных</t>
  </si>
  <si>
    <t xml:space="preserve"> -</t>
  </si>
  <si>
    <t>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t>
  </si>
  <si>
    <t>Поставка сварочных электродов</t>
  </si>
  <si>
    <t>166                                             166                                               166                                                166                                                 166                                                  166                                           166                                            166                                              166</t>
  </si>
  <si>
    <t>Килограмм                                                     Килограмм                                                  Килограмм                                               Килограмм                                                       Килограмм                                               Килограмм                                                 Килограмм                                                       Килограмм                                               Килограмм</t>
  </si>
  <si>
    <t>2500                                                                   2500                                                                   300                                                                                      150                                                                              300                                                                               200                                                                 200                                                                  925                                                                                          925</t>
  </si>
  <si>
    <t>Возмещение затрат за потребленную электроэнергию котельной, по адресу: Республика Крым, Симферопольский район, с. Строгоновка, ул. Набережная, 1</t>
  </si>
  <si>
    <t>89 525</t>
  </si>
  <si>
    <t>711 723.75                                         В том числе объем исполнения долгосрочного договора:                                                              2024 - 590 112.60                                     2025 - 121 611.15</t>
  </si>
  <si>
    <t>25.93                                            25.93                                             25.93                                                        25.93                                                              25.93                                        25.93                                          25.93                                       25.93                                             25.93</t>
  </si>
  <si>
    <t>25.93.15.120                                                                  25.93.15.120                                                                    25.93.15.120                                                                           25.93.15.120                                                            25.93.15.120                                                                  25.93.15.120                                                                    25.93.15.120                                                                           25.93.15.120                                                                25.93.15.120</t>
  </si>
  <si>
    <t>УТВЕРЖДАЮ
Начальник отдела конкурсных процедур и закупок 
___________________Ю.А. Щирова
"13" марта 2024 года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</si>
</sst>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 #,##0.00_р_._-;\-* #,##0.00_р_._-;_-* &quot;-&quot;??_р_._-;_-@_-"/>
  </numFmts>
  <fonts count="11" x14ac:knownFonts="1">
    <font>
      <sz val="10"/>
      <name val="Arial"/>
      <family val="2"/>
    </font>
    <font>
      <sz val="10"/>
      <name val="Arial"/>
      <family val="2"/>
      <charset val="204"/>
    </font>
    <font>
      <sz val="8"/>
      <name val="Times New Roman"/>
      <family val="1"/>
      <charset val="204"/>
    </font>
    <font>
      <u/>
      <sz val="10"/>
      <color theme="10"/>
      <name val="Arial"/>
      <family val="2"/>
    </font>
    <font>
      <sz val="8"/>
      <color rgb="FF000000"/>
      <name val="Times New Roman"/>
      <family val="1"/>
      <charset val="204"/>
    </font>
    <font>
      <sz val="12"/>
      <name val="Times New Roman"/>
      <family val="1"/>
      <charset val="204"/>
    </font>
    <font>
      <b/>
      <sz val="12"/>
      <name val="Times New Roman"/>
      <family val="1"/>
      <charset val="204"/>
    </font>
    <font>
      <b/>
      <sz val="12"/>
      <color theme="1"/>
      <name val="Times New Roman"/>
      <family val="1"/>
      <charset val="204"/>
    </font>
    <font>
      <sz val="12"/>
      <color theme="1"/>
      <name val="Times New Roman"/>
      <family val="1"/>
      <charset val="204"/>
    </font>
    <font>
      <u/>
      <sz val="12"/>
      <color theme="10"/>
      <name val="Times New Roman"/>
      <family val="1"/>
      <charset val="204"/>
    </font>
    <font>
      <sz val="8"/>
      <color indexed="8"/>
      <name val="Times New Roman"/>
      <family val="1"/>
      <charset val="204"/>
    </font>
  </fonts>
  <fills count="2">
    <fill>
      <patternFill patternType="none"/>
    </fill>
    <fill>
      <patternFill patternType="gray125"/>
    </fill>
  </fills>
  <borders count="27">
    <border>
      <left/>
      <right/>
      <top/>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64"/>
      </bottom>
      <diagonal/>
    </border>
    <border>
      <left style="thin">
        <color indexed="64"/>
      </left>
      <right style="thin">
        <color indexed="64"/>
      </right>
      <top/>
      <bottom style="thin">
        <color indexed="64"/>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64"/>
      </left>
      <right style="thin">
        <color indexed="64"/>
      </right>
      <top style="thin">
        <color indexed="64"/>
      </top>
      <bottom/>
      <diagonal/>
    </border>
    <border>
      <left style="thin">
        <color indexed="8"/>
      </left>
      <right/>
      <top style="thin">
        <color indexed="8"/>
      </top>
      <bottom/>
      <diagonal/>
    </border>
    <border>
      <left style="thin">
        <color indexed="8"/>
      </left>
      <right/>
      <top style="thin">
        <color indexed="8"/>
      </top>
      <bottom style="thin">
        <color indexed="8"/>
      </bottom>
      <diagonal/>
    </border>
    <border>
      <left style="thin">
        <color indexed="8"/>
      </left>
      <right style="thin">
        <color indexed="8"/>
      </right>
      <top style="thin">
        <color indexed="64"/>
      </top>
      <bottom style="thin">
        <color indexed="64"/>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style="hair">
        <color indexed="8"/>
      </left>
      <right style="hair">
        <color indexed="8"/>
      </right>
      <top style="hair">
        <color indexed="8"/>
      </top>
      <bottom style="hair">
        <color indexed="8"/>
      </bottom>
      <diagonal/>
    </border>
    <border>
      <left/>
      <right/>
      <top/>
      <bottom style="thin">
        <color indexed="64"/>
      </bottom>
      <diagonal/>
    </border>
    <border>
      <left style="thin">
        <color indexed="8"/>
      </left>
      <right style="thin">
        <color indexed="64"/>
      </right>
      <top/>
      <bottom style="thin">
        <color indexed="8"/>
      </bottom>
      <diagonal/>
    </border>
    <border>
      <left style="thin">
        <color indexed="64"/>
      </left>
      <right style="thin">
        <color indexed="8"/>
      </right>
      <top style="thin">
        <color indexed="64"/>
      </top>
      <bottom/>
      <diagonal/>
    </border>
    <border>
      <left style="thin">
        <color indexed="64"/>
      </left>
      <right style="thin">
        <color indexed="8"/>
      </right>
      <top/>
      <bottom style="thin">
        <color indexed="64"/>
      </bottom>
      <diagonal/>
    </border>
    <border>
      <left style="thin">
        <color indexed="8"/>
      </left>
      <right style="thin">
        <color indexed="64"/>
      </right>
      <top style="thin">
        <color indexed="64"/>
      </top>
      <bottom/>
      <diagonal/>
    </border>
    <border>
      <left style="thin">
        <color indexed="8"/>
      </left>
      <right style="thin">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8"/>
      </left>
      <right style="thin">
        <color indexed="8"/>
      </right>
      <top/>
      <bottom style="thin">
        <color indexed="64"/>
      </bottom>
      <diagonal/>
    </border>
    <border>
      <left style="thin">
        <color indexed="8"/>
      </left>
      <right style="thin">
        <color indexed="8"/>
      </right>
      <top style="thin">
        <color indexed="64"/>
      </top>
      <bottom/>
      <diagonal/>
    </border>
    <border>
      <left style="thin">
        <color indexed="64"/>
      </left>
      <right/>
      <top style="thin">
        <color indexed="64"/>
      </top>
      <bottom/>
      <diagonal/>
    </border>
  </borders>
  <cellStyleXfs count="3">
    <xf numFmtId="0" fontId="0" fillId="0" borderId="0"/>
    <xf numFmtId="0" fontId="3" fillId="0" borderId="0" applyNumberFormat="0" applyFill="0" applyBorder="0" applyAlignment="0" applyProtection="0"/>
    <xf numFmtId="164" fontId="1" fillId="0" borderId="0" applyFill="0" applyBorder="0" applyAlignment="0" applyProtection="0"/>
  </cellStyleXfs>
  <cellXfs count="236">
    <xf numFmtId="0" fontId="0" fillId="0" borderId="0" xfId="0"/>
    <xf numFmtId="49" fontId="5" fillId="0" borderId="0" xfId="0" applyNumberFormat="1" applyFont="1"/>
    <xf numFmtId="49" fontId="5" fillId="0" borderId="0" xfId="0" applyNumberFormat="1" applyFont="1" applyAlignment="1">
      <alignment horizontal="center" vertical="center"/>
    </xf>
    <xf numFmtId="49" fontId="2" fillId="0" borderId="0" xfId="0" applyNumberFormat="1" applyFont="1"/>
    <xf numFmtId="0" fontId="5" fillId="0" borderId="0" xfId="0" applyFont="1"/>
    <xf numFmtId="49" fontId="2" fillId="0" borderId="0" xfId="0" applyNumberFormat="1" applyFont="1" applyAlignment="1">
      <alignment horizontal="center" vertical="center"/>
    </xf>
    <xf numFmtId="49" fontId="5" fillId="0" borderId="0" xfId="0" applyNumberFormat="1" applyFont="1" applyAlignment="1">
      <alignment horizontal="center"/>
    </xf>
    <xf numFmtId="49" fontId="2" fillId="0" borderId="0" xfId="0" applyNumberFormat="1" applyFont="1" applyAlignment="1">
      <alignment horizontal="center"/>
    </xf>
    <xf numFmtId="0" fontId="2" fillId="0" borderId="5" xfId="0" applyFont="1" applyFill="1" applyBorder="1" applyAlignment="1">
      <alignment horizontal="center" vertical="center" wrapText="1"/>
    </xf>
    <xf numFmtId="2" fontId="2" fillId="0" borderId="5"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left" vertical="center" wrapText="1"/>
    </xf>
    <xf numFmtId="2" fontId="2" fillId="0" borderId="2" xfId="0" applyNumberFormat="1" applyFont="1" applyFill="1" applyBorder="1" applyAlignment="1">
      <alignment horizontal="center" vertical="center" wrapText="1"/>
    </xf>
    <xf numFmtId="49" fontId="2" fillId="0" borderId="2" xfId="0" applyNumberFormat="1" applyFont="1" applyFill="1" applyBorder="1"/>
    <xf numFmtId="49" fontId="2" fillId="0" borderId="0" xfId="0" applyNumberFormat="1" applyFont="1" applyFill="1"/>
    <xf numFmtId="0" fontId="2" fillId="0" borderId="3" xfId="0" applyFont="1" applyFill="1" applyBorder="1" applyAlignment="1">
      <alignment horizontal="center" vertical="center" wrapText="1"/>
    </xf>
    <xf numFmtId="2" fontId="2" fillId="0" borderId="3" xfId="0" applyNumberFormat="1" applyFont="1" applyFill="1" applyBorder="1" applyAlignment="1">
      <alignment horizontal="center" vertical="center" wrapText="1"/>
    </xf>
    <xf numFmtId="0" fontId="2" fillId="0" borderId="10" xfId="0" applyFont="1" applyFill="1" applyBorder="1" applyAlignment="1">
      <alignment horizontal="center" vertical="center" wrapText="1"/>
    </xf>
    <xf numFmtId="49" fontId="4" fillId="0" borderId="7" xfId="0" applyNumberFormat="1" applyFont="1" applyFill="1" applyBorder="1" applyAlignment="1" applyProtection="1">
      <alignment horizontal="left" vertical="center" wrapText="1"/>
    </xf>
    <xf numFmtId="17" fontId="2" fillId="0" borderId="6" xfId="0" applyNumberFormat="1" applyFont="1" applyFill="1" applyBorder="1" applyAlignment="1">
      <alignment horizontal="center" vertical="center" wrapText="1"/>
    </xf>
    <xf numFmtId="16" fontId="2" fillId="0" borderId="2" xfId="0" applyNumberFormat="1" applyFont="1" applyFill="1" applyBorder="1" applyAlignment="1">
      <alignment horizontal="center" vertical="center" wrapText="1"/>
    </xf>
    <xf numFmtId="17" fontId="2" fillId="0" borderId="10" xfId="0" applyNumberFormat="1" applyFont="1" applyFill="1" applyBorder="1" applyAlignment="1">
      <alignment horizontal="center" vertical="center" wrapText="1"/>
    </xf>
    <xf numFmtId="0" fontId="2" fillId="0" borderId="9" xfId="0" applyFont="1" applyFill="1" applyBorder="1" applyAlignment="1">
      <alignment horizontal="center" vertical="center" wrapText="1"/>
    </xf>
    <xf numFmtId="0" fontId="2" fillId="0" borderId="8" xfId="0" applyFont="1" applyFill="1" applyBorder="1" applyAlignment="1">
      <alignment horizontal="center" vertical="center" wrapText="1"/>
    </xf>
    <xf numFmtId="49" fontId="10" fillId="0" borderId="2" xfId="0" applyNumberFormat="1" applyFont="1" applyFill="1" applyBorder="1" applyAlignment="1">
      <alignment horizontal="center" vertical="center"/>
    </xf>
    <xf numFmtId="4" fontId="2" fillId="0" borderId="2" xfId="0" applyNumberFormat="1" applyFont="1" applyFill="1" applyBorder="1" applyAlignment="1">
      <alignment horizontal="center" vertical="center" wrapText="1"/>
    </xf>
    <xf numFmtId="49" fontId="2" fillId="0" borderId="7" xfId="0" applyNumberFormat="1" applyFont="1" applyFill="1" applyBorder="1"/>
    <xf numFmtId="14" fontId="2" fillId="0" borderId="5"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xf>
    <xf numFmtId="17" fontId="2" fillId="0" borderId="5" xfId="0" applyNumberFormat="1" applyFont="1" applyFill="1" applyBorder="1" applyAlignment="1">
      <alignment horizontal="center" vertical="center" wrapText="1"/>
    </xf>
    <xf numFmtId="164" fontId="2" fillId="0" borderId="5" xfId="2" applyFont="1" applyFill="1" applyBorder="1" applyAlignment="1">
      <alignment horizontal="center" vertical="center" wrapText="1"/>
    </xf>
    <xf numFmtId="164" fontId="2" fillId="0" borderId="5" xfId="2" applyFont="1" applyFill="1" applyBorder="1" applyAlignment="1">
      <alignment vertical="center" wrapText="1"/>
    </xf>
    <xf numFmtId="49" fontId="0" fillId="0" borderId="0" xfId="0" applyNumberFormat="1" applyFill="1"/>
    <xf numFmtId="164" fontId="2" fillId="0" borderId="6" xfId="2" applyFont="1" applyFill="1" applyBorder="1" applyAlignment="1">
      <alignment horizontal="center" vertical="center" wrapText="1"/>
    </xf>
    <xf numFmtId="49" fontId="2" fillId="0" borderId="0" xfId="0" applyNumberFormat="1" applyFont="1" applyAlignment="1">
      <alignment wrapText="1"/>
    </xf>
    <xf numFmtId="49" fontId="2" fillId="0" borderId="7" xfId="0" applyNumberFormat="1" applyFont="1" applyFill="1" applyBorder="1" applyAlignment="1">
      <alignment horizontal="center" vertical="center"/>
    </xf>
    <xf numFmtId="49" fontId="10" fillId="0" borderId="3" xfId="0" applyNumberFormat="1" applyFont="1" applyFill="1" applyBorder="1" applyAlignment="1">
      <alignment horizontal="center" vertical="center"/>
    </xf>
    <xf numFmtId="49" fontId="4" fillId="0" borderId="2" xfId="0" applyNumberFormat="1" applyFont="1" applyFill="1" applyBorder="1" applyAlignment="1">
      <alignment horizontal="left" vertical="center" wrapText="1"/>
    </xf>
    <xf numFmtId="49" fontId="4" fillId="0" borderId="2" xfId="0" applyNumberFormat="1"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4" xfId="0" applyFont="1" applyFill="1" applyBorder="1" applyAlignment="1">
      <alignment horizontal="center" vertical="center" wrapText="1"/>
    </xf>
    <xf numFmtId="49" fontId="2" fillId="0" borderId="7"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7" xfId="2" applyFont="1" applyFill="1" applyBorder="1" applyAlignment="1">
      <alignment horizontal="center" vertical="center" wrapText="1"/>
    </xf>
    <xf numFmtId="49" fontId="4" fillId="0" borderId="7" xfId="0" applyNumberFormat="1" applyFont="1" applyFill="1" applyBorder="1" applyAlignment="1" applyProtection="1">
      <alignment horizontal="center" vertical="center" wrapText="1"/>
    </xf>
    <xf numFmtId="49" fontId="2" fillId="0" borderId="2" xfId="0" applyNumberFormat="1" applyFont="1" applyFill="1" applyBorder="1" applyAlignment="1">
      <alignment horizontal="center" vertical="center" wrapText="1"/>
    </xf>
    <xf numFmtId="0" fontId="2" fillId="0" borderId="0" xfId="0" applyFont="1" applyFill="1" applyBorder="1" applyAlignment="1">
      <alignment horizontal="center" vertical="center" wrapText="1"/>
    </xf>
    <xf numFmtId="164" fontId="2" fillId="0" borderId="2" xfId="2" applyFont="1" applyFill="1" applyBorder="1" applyAlignment="1">
      <alignment horizontal="center" vertical="center" wrapText="1"/>
    </xf>
    <xf numFmtId="49" fontId="10" fillId="0" borderId="7" xfId="0" applyNumberFormat="1" applyFont="1" applyFill="1" applyBorder="1" applyAlignment="1">
      <alignment horizontal="center" vertical="center" wrapText="1"/>
    </xf>
    <xf numFmtId="0" fontId="2" fillId="0" borderId="6" xfId="0" applyFont="1" applyFill="1" applyBorder="1" applyAlignment="1">
      <alignment horizontal="center" vertical="center" wrapText="1"/>
    </xf>
    <xf numFmtId="49" fontId="10" fillId="0" borderId="2" xfId="0" applyNumberFormat="1" applyFont="1" applyFill="1" applyBorder="1" applyAlignment="1">
      <alignment horizontal="center" vertical="center" wrapText="1"/>
    </xf>
    <xf numFmtId="17" fontId="2"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49" fontId="2" fillId="0" borderId="2" xfId="0" applyNumberFormat="1" applyFont="1" applyFill="1" applyBorder="1" applyAlignment="1">
      <alignment horizontal="center" vertical="center" wrapText="1"/>
    </xf>
    <xf numFmtId="164" fontId="2" fillId="0" borderId="2" xfId="2"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49" fontId="2" fillId="0" borderId="2" xfId="0" applyNumberFormat="1" applyFont="1" applyFill="1" applyBorder="1" applyAlignment="1">
      <alignment horizontal="center" vertical="center" wrapText="1"/>
    </xf>
    <xf numFmtId="164" fontId="2" fillId="0" borderId="2" xfId="2"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2" fillId="0" borderId="7" xfId="0" applyNumberFormat="1" applyFont="1" applyFill="1" applyBorder="1" applyAlignment="1">
      <alignment horizontal="center" vertical="center" wrapText="1"/>
    </xf>
    <xf numFmtId="49" fontId="2" fillId="0" borderId="4" xfId="0" applyNumberFormat="1" applyFont="1" applyFill="1" applyBorder="1" applyAlignment="1">
      <alignment horizontal="center" vertical="center" wrapText="1"/>
    </xf>
    <xf numFmtId="49" fontId="4" fillId="0" borderId="7" xfId="0" applyNumberFormat="1" applyFont="1" applyFill="1" applyBorder="1" applyAlignment="1" applyProtection="1">
      <alignment horizontal="center" vertical="center" wrapText="1"/>
    </xf>
    <xf numFmtId="49" fontId="4" fillId="0" borderId="4" xfId="0" applyNumberFormat="1" applyFont="1" applyFill="1" applyBorder="1" applyAlignment="1" applyProtection="1">
      <alignment horizontal="center" vertical="center" wrapText="1"/>
    </xf>
    <xf numFmtId="0" fontId="2" fillId="0" borderId="7" xfId="0" applyFont="1" applyFill="1" applyBorder="1" applyAlignment="1">
      <alignment horizontal="center" vertical="center" wrapText="1"/>
    </xf>
    <xf numFmtId="0" fontId="2" fillId="0" borderId="4" xfId="0" applyFont="1" applyFill="1" applyBorder="1" applyAlignment="1">
      <alignment horizontal="center" vertical="center" wrapText="1"/>
    </xf>
    <xf numFmtId="164" fontId="2" fillId="0" borderId="7" xfId="2" applyFont="1" applyFill="1" applyBorder="1" applyAlignment="1">
      <alignment horizontal="center" vertical="center" wrapText="1"/>
    </xf>
    <xf numFmtId="164" fontId="2" fillId="0" borderId="4"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49" fontId="2" fillId="0" borderId="2" xfId="0" applyNumberFormat="1" applyFont="1" applyFill="1" applyBorder="1" applyAlignment="1">
      <alignment horizontal="center" vertical="center" wrapText="1"/>
    </xf>
    <xf numFmtId="164" fontId="2" fillId="0" borderId="2" xfId="2"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2" fontId="2" fillId="0" borderId="4" xfId="0" applyNumberFormat="1" applyFont="1" applyFill="1" applyBorder="1" applyAlignment="1">
      <alignment horizontal="center" vertical="center" wrapText="1"/>
    </xf>
    <xf numFmtId="0" fontId="2" fillId="0" borderId="12" xfId="0" applyFont="1" applyFill="1" applyBorder="1" applyAlignment="1">
      <alignment horizontal="center" vertical="center" wrapText="1"/>
    </xf>
    <xf numFmtId="17" fontId="2" fillId="0" borderId="12" xfId="0" applyNumberFormat="1" applyFont="1" applyFill="1" applyBorder="1" applyAlignment="1">
      <alignment horizontal="center" vertical="center" wrapText="1"/>
    </xf>
    <xf numFmtId="49" fontId="4" fillId="0" borderId="4" xfId="0" applyNumberFormat="1" applyFont="1" applyFill="1" applyBorder="1" applyAlignment="1" applyProtection="1">
      <alignment horizontal="left" vertical="center" wrapText="1"/>
    </xf>
    <xf numFmtId="49" fontId="4" fillId="0" borderId="0" xfId="0" applyNumberFormat="1" applyFont="1" applyFill="1" applyBorder="1" applyAlignment="1" applyProtection="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49" fontId="2" fillId="0" borderId="2" xfId="0" applyNumberFormat="1" applyFont="1" applyFill="1" applyBorder="1" applyAlignment="1">
      <alignment horizontal="center" vertical="center" wrapText="1"/>
    </xf>
    <xf numFmtId="164" fontId="2" fillId="0" borderId="2" xfId="2"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49" fontId="2" fillId="0" borderId="2" xfId="0" applyNumberFormat="1" applyFont="1" applyFill="1" applyBorder="1" applyAlignment="1">
      <alignment horizontal="center" vertical="center" wrapText="1"/>
    </xf>
    <xf numFmtId="164" fontId="2" fillId="0" borderId="2" xfId="2"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7" xfId="0" applyFont="1" applyFill="1" applyBorder="1" applyAlignment="1">
      <alignment horizontal="center" vertical="center" wrapText="1"/>
    </xf>
    <xf numFmtId="49" fontId="2" fillId="0" borderId="7" xfId="0" applyNumberFormat="1" applyFont="1" applyFill="1" applyBorder="1" applyAlignment="1">
      <alignment horizontal="center" vertical="center" wrapText="1"/>
    </xf>
    <xf numFmtId="49" fontId="4" fillId="0" borderId="7" xfId="0" applyNumberFormat="1" applyFont="1" applyFill="1" applyBorder="1" applyAlignment="1" applyProtection="1">
      <alignment horizontal="center" vertical="center" wrapText="1"/>
    </xf>
    <xf numFmtId="49" fontId="10" fillId="0" borderId="7" xfId="0" applyNumberFormat="1" applyFont="1" applyFill="1" applyBorder="1" applyAlignment="1">
      <alignment horizontal="center" vertical="center" wrapText="1"/>
    </xf>
    <xf numFmtId="164" fontId="2" fillId="0" borderId="7"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49" fontId="2" fillId="0" borderId="2" xfId="0" applyNumberFormat="1" applyFont="1" applyFill="1" applyBorder="1" applyAlignment="1">
      <alignment horizontal="center" vertical="center" wrapText="1"/>
    </xf>
    <xf numFmtId="49" fontId="2" fillId="0" borderId="2" xfId="0" applyNumberFormat="1" applyFont="1" applyBorder="1" applyAlignment="1">
      <alignment horizontal="center" vertical="center"/>
    </xf>
    <xf numFmtId="49" fontId="2" fillId="0" borderId="2" xfId="0" applyNumberFormat="1" applyFont="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2" fillId="0" borderId="0" xfId="0" applyNumberFormat="1" applyFont="1" applyBorder="1" applyAlignment="1">
      <alignment horizontal="center" vertical="center"/>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49" fontId="2" fillId="0" borderId="2" xfId="0" applyNumberFormat="1" applyFont="1" applyFill="1" applyBorder="1" applyAlignment="1">
      <alignment horizontal="center" vertical="center" wrapText="1"/>
    </xf>
    <xf numFmtId="164" fontId="2" fillId="0" borderId="2" xfId="2" applyFont="1" applyFill="1" applyBorder="1" applyAlignment="1">
      <alignment horizontal="center" vertical="center" wrapText="1"/>
    </xf>
    <xf numFmtId="4" fontId="2" fillId="0" borderId="2" xfId="0" applyNumberFormat="1" applyFont="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164" fontId="2" fillId="0" borderId="2" xfId="2" applyFont="1" applyFill="1" applyBorder="1" applyAlignment="1">
      <alignment vertical="center" wrapText="1"/>
    </xf>
    <xf numFmtId="49" fontId="2" fillId="0" borderId="2"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2" fillId="0" borderId="2" xfId="0" applyNumberFormat="1" applyFont="1" applyBorder="1" applyAlignment="1">
      <alignment vertical="center"/>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2" fillId="0" borderId="0" xfId="0" applyNumberFormat="1" applyFont="1" applyAlignment="1">
      <alignment vertical="center"/>
    </xf>
    <xf numFmtId="49" fontId="2" fillId="0" borderId="7" xfId="0" applyNumberFormat="1" applyFont="1" applyBorder="1" applyAlignment="1">
      <alignment horizontal="center" vertical="center"/>
    </xf>
    <xf numFmtId="49" fontId="2" fillId="0" borderId="7" xfId="0" applyNumberFormat="1" applyFont="1" applyBorder="1"/>
    <xf numFmtId="49" fontId="2" fillId="0" borderId="26" xfId="0" applyNumberFormat="1" applyFont="1" applyBorder="1"/>
    <xf numFmtId="49" fontId="2" fillId="0" borderId="20" xfId="0" applyNumberFormat="1" applyFont="1" applyBorder="1" applyAlignment="1">
      <alignment horizontal="center" vertical="center" wrapText="1"/>
    </xf>
    <xf numFmtId="49" fontId="2" fillId="0" borderId="7" xfId="0" applyNumberFormat="1" applyFont="1" applyBorder="1" applyAlignment="1">
      <alignment horizontal="center" vertical="center" wrapText="1"/>
    </xf>
    <xf numFmtId="49" fontId="2" fillId="0" borderId="7" xfId="0" applyNumberFormat="1" applyFont="1" applyBorder="1" applyAlignment="1">
      <alignment horizontal="center" vertical="center" wrapText="1" shrinkToFit="1"/>
    </xf>
    <xf numFmtId="49" fontId="2" fillId="0" borderId="7" xfId="0" applyNumberFormat="1" applyFont="1" applyBorder="1" applyAlignment="1">
      <alignment horizontal="center" wrapText="1"/>
    </xf>
    <xf numFmtId="49" fontId="2" fillId="0" borderId="7" xfId="0" applyNumberFormat="1" applyFont="1" applyBorder="1" applyAlignment="1">
      <alignment horizontal="center" vertical="justify"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2" fillId="0" borderId="2" xfId="0" applyNumberFormat="1" applyFont="1" applyBorder="1"/>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2" fillId="0" borderId="2" xfId="0" applyNumberFormat="1" applyFont="1" applyBorder="1" applyAlignment="1">
      <alignment horizontal="center" vertical="center" wrapText="1" shrinkToFit="1"/>
    </xf>
    <xf numFmtId="0" fontId="2" fillId="0" borderId="7"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2" fillId="0" borderId="7" xfId="0" applyNumberFormat="1" applyFont="1" applyFill="1" applyBorder="1" applyAlignment="1">
      <alignment horizontal="center" vertical="center" wrapText="1"/>
    </xf>
    <xf numFmtId="49" fontId="4" fillId="0" borderId="7" xfId="0" applyNumberFormat="1" applyFont="1" applyFill="1" applyBorder="1" applyAlignment="1" applyProtection="1">
      <alignment horizontal="center" vertical="center" wrapText="1"/>
    </xf>
    <xf numFmtId="49" fontId="10" fillId="0" borderId="7" xfId="0" applyNumberFormat="1" applyFont="1" applyFill="1" applyBorder="1" applyAlignment="1">
      <alignment horizontal="center" vertical="center" wrapText="1"/>
    </xf>
    <xf numFmtId="164" fontId="2" fillId="0" borderId="7" xfId="2" applyFont="1" applyFill="1" applyBorder="1" applyAlignment="1">
      <alignment horizontal="center" vertical="center" wrapText="1"/>
    </xf>
    <xf numFmtId="49" fontId="2" fillId="0" borderId="7" xfId="0" applyNumberFormat="1" applyFont="1" applyBorder="1" applyAlignment="1">
      <alignment vertical="center"/>
    </xf>
    <xf numFmtId="49" fontId="0" fillId="0" borderId="2" xfId="0" applyNumberFormat="1" applyBorder="1"/>
    <xf numFmtId="49" fontId="2" fillId="0" borderId="7" xfId="0" applyNumberFormat="1" applyFont="1" applyFill="1" applyBorder="1" applyAlignment="1">
      <alignment horizontal="center" vertical="center" wrapText="1"/>
    </xf>
    <xf numFmtId="49" fontId="2" fillId="0" borderId="4" xfId="0" applyNumberFormat="1" applyFont="1" applyFill="1" applyBorder="1" applyAlignment="1">
      <alignment horizontal="center" vertical="center" wrapText="1"/>
    </xf>
    <xf numFmtId="49" fontId="2" fillId="0" borderId="7" xfId="0" applyNumberFormat="1" applyFont="1" applyFill="1" applyBorder="1" applyAlignment="1">
      <alignment horizontal="center"/>
    </xf>
    <xf numFmtId="49" fontId="2" fillId="0" borderId="4" xfId="0" applyNumberFormat="1" applyFont="1" applyFill="1" applyBorder="1" applyAlignment="1">
      <alignment horizontal="center"/>
    </xf>
    <xf numFmtId="0" fontId="2" fillId="0" borderId="16" xfId="0" applyFont="1" applyFill="1" applyBorder="1" applyAlignment="1">
      <alignment horizontal="center" vertical="center" wrapText="1"/>
    </xf>
    <xf numFmtId="0" fontId="2" fillId="0" borderId="17" xfId="0" applyFont="1" applyFill="1" applyBorder="1" applyAlignment="1">
      <alignment horizontal="center" vertical="center" wrapText="1"/>
    </xf>
    <xf numFmtId="0" fontId="2" fillId="0" borderId="18" xfId="0" applyFont="1" applyFill="1" applyBorder="1" applyAlignment="1">
      <alignment horizontal="center" vertical="center" wrapText="1"/>
    </xf>
    <xf numFmtId="0" fontId="2" fillId="0" borderId="15" xfId="0" applyFont="1" applyFill="1" applyBorder="1" applyAlignment="1">
      <alignment horizontal="center" vertical="center" wrapText="1"/>
    </xf>
    <xf numFmtId="49" fontId="4" fillId="0" borderId="7" xfId="0" applyNumberFormat="1" applyFont="1" applyFill="1" applyBorder="1" applyAlignment="1" applyProtection="1">
      <alignment horizontal="center" vertical="center" wrapText="1"/>
    </xf>
    <xf numFmtId="49" fontId="4" fillId="0" borderId="4" xfId="0" applyNumberFormat="1" applyFont="1" applyFill="1" applyBorder="1" applyAlignment="1" applyProtection="1">
      <alignment horizontal="center" vertical="center" wrapText="1"/>
    </xf>
    <xf numFmtId="0" fontId="2" fillId="0" borderId="7" xfId="0" applyFont="1" applyFill="1" applyBorder="1" applyAlignment="1">
      <alignment horizontal="center" vertical="center" wrapText="1"/>
    </xf>
    <xf numFmtId="0" fontId="2" fillId="0" borderId="4" xfId="0" applyFont="1" applyFill="1" applyBorder="1" applyAlignment="1">
      <alignment horizontal="center" vertical="center" wrapText="1"/>
    </xf>
    <xf numFmtId="164" fontId="2" fillId="0" borderId="7" xfId="2" applyFont="1" applyFill="1" applyBorder="1" applyAlignment="1">
      <alignment horizontal="center" vertical="center" wrapText="1"/>
    </xf>
    <xf numFmtId="164" fontId="2" fillId="0" borderId="4"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49" fontId="4" fillId="0" borderId="20" xfId="0" applyNumberFormat="1" applyFont="1" applyFill="1" applyBorder="1" applyAlignment="1" applyProtection="1">
      <alignment horizontal="center" vertical="center" wrapText="1"/>
    </xf>
    <xf numFmtId="49" fontId="2" fillId="0" borderId="7" xfId="0" applyNumberFormat="1" applyFont="1" applyFill="1" applyBorder="1" applyAlignment="1">
      <alignment horizontal="center" vertical="center"/>
    </xf>
    <xf numFmtId="49" fontId="2" fillId="0" borderId="4" xfId="0" applyNumberFormat="1" applyFont="1" applyFill="1" applyBorder="1" applyAlignment="1">
      <alignment horizontal="center" vertical="center"/>
    </xf>
    <xf numFmtId="0" fontId="8" fillId="0" borderId="2" xfId="0" applyFont="1" applyBorder="1" applyAlignment="1">
      <alignment horizontal="left" vertical="center"/>
    </xf>
    <xf numFmtId="49" fontId="10" fillId="0" borderId="6" xfId="0" applyNumberFormat="1" applyFont="1" applyFill="1" applyBorder="1" applyAlignment="1">
      <alignment horizontal="center" vertical="center" wrapText="1"/>
    </xf>
    <xf numFmtId="49" fontId="10" fillId="0" borderId="11" xfId="0" applyNumberFormat="1" applyFont="1" applyFill="1" applyBorder="1" applyAlignment="1">
      <alignment horizontal="center" vertical="center" wrapText="1"/>
    </xf>
    <xf numFmtId="49" fontId="10" fillId="0" borderId="12" xfId="0" applyNumberFormat="1" applyFont="1" applyFill="1" applyBorder="1" applyAlignment="1">
      <alignment horizontal="center" vertical="center" wrapText="1"/>
    </xf>
    <xf numFmtId="0" fontId="10" fillId="0" borderId="6" xfId="0" applyFont="1" applyFill="1" applyBorder="1" applyAlignment="1">
      <alignment horizontal="center" vertical="center" wrapText="1"/>
    </xf>
    <xf numFmtId="0" fontId="10" fillId="0" borderId="11" xfId="0" applyFont="1" applyFill="1" applyBorder="1" applyAlignment="1">
      <alignment horizontal="center" vertical="center" wrapText="1"/>
    </xf>
    <xf numFmtId="0" fontId="10" fillId="0" borderId="12" xfId="0" applyFont="1" applyFill="1" applyBorder="1" applyAlignment="1">
      <alignment horizontal="center" vertical="center" wrapText="1"/>
    </xf>
    <xf numFmtId="49" fontId="10" fillId="0" borderId="5" xfId="0" applyNumberFormat="1" applyFont="1" applyFill="1" applyBorder="1" applyAlignment="1">
      <alignment horizontal="center" vertical="center" wrapText="1"/>
    </xf>
    <xf numFmtId="164" fontId="2" fillId="0" borderId="16" xfId="2" applyFont="1" applyFill="1" applyBorder="1" applyAlignment="1">
      <alignment horizontal="center" vertical="center" wrapText="1"/>
    </xf>
    <xf numFmtId="164" fontId="2" fillId="0" borderId="17" xfId="2" applyFont="1" applyFill="1" applyBorder="1" applyAlignment="1">
      <alignment horizontal="center" vertical="center" wrapText="1"/>
    </xf>
    <xf numFmtId="0" fontId="2" fillId="0" borderId="19" xfId="0" applyFont="1" applyFill="1" applyBorder="1" applyAlignment="1">
      <alignment horizontal="center" vertical="center" wrapText="1"/>
    </xf>
    <xf numFmtId="17" fontId="2" fillId="0" borderId="25" xfId="0" applyNumberFormat="1" applyFont="1" applyFill="1" applyBorder="1" applyAlignment="1">
      <alignment horizontal="center" vertical="center" wrapText="1"/>
    </xf>
    <xf numFmtId="17" fontId="2" fillId="0" borderId="24" xfId="0" applyNumberFormat="1" applyFont="1" applyFill="1" applyBorder="1" applyAlignment="1">
      <alignment horizontal="center" vertical="center" wrapText="1"/>
    </xf>
    <xf numFmtId="49" fontId="10" fillId="0" borderId="7" xfId="0" applyNumberFormat="1" applyFont="1" applyFill="1" applyBorder="1" applyAlignment="1">
      <alignment horizontal="center" vertical="center" wrapText="1"/>
    </xf>
    <xf numFmtId="49" fontId="10" fillId="0" borderId="4" xfId="0" applyNumberFormat="1" applyFont="1" applyFill="1" applyBorder="1" applyAlignment="1">
      <alignment horizontal="center" vertical="center" wrapText="1"/>
    </xf>
    <xf numFmtId="0" fontId="0" fillId="0" borderId="2" xfId="0" applyFill="1" applyBorder="1" applyAlignment="1">
      <alignment horizontal="center"/>
    </xf>
    <xf numFmtId="0" fontId="0" fillId="0" borderId="2" xfId="0" applyFill="1" applyBorder="1" applyAlignment="1">
      <alignment horizontal="center" vertical="center"/>
    </xf>
    <xf numFmtId="0" fontId="0" fillId="0" borderId="2" xfId="0" applyFill="1" applyBorder="1" applyAlignment="1"/>
    <xf numFmtId="49" fontId="2" fillId="0" borderId="2" xfId="0" applyNumberFormat="1" applyFont="1" applyFill="1" applyBorder="1" applyAlignment="1">
      <alignment horizontal="center" vertical="center" wrapText="1"/>
    </xf>
    <xf numFmtId="49" fontId="2" fillId="0" borderId="2" xfId="0" applyNumberFormat="1" applyFont="1" applyFill="1" applyBorder="1" applyAlignment="1"/>
    <xf numFmtId="17" fontId="2" fillId="0" borderId="2" xfId="0" applyNumberFormat="1" applyFont="1" applyFill="1" applyBorder="1" applyAlignment="1">
      <alignment horizontal="center" vertical="center" wrapText="1"/>
    </xf>
    <xf numFmtId="49" fontId="10" fillId="0" borderId="5" xfId="0" applyNumberFormat="1" applyFont="1" applyFill="1" applyBorder="1" applyAlignment="1">
      <alignment horizontal="center" vertical="center"/>
    </xf>
    <xf numFmtId="0" fontId="5" fillId="0" borderId="2" xfId="0" applyFont="1" applyBorder="1" applyAlignment="1"/>
    <xf numFmtId="49" fontId="10" fillId="0" borderId="5" xfId="0" applyNumberFormat="1" applyFont="1" applyFill="1" applyBorder="1" applyAlignment="1">
      <alignment horizontal="center" wrapText="1"/>
    </xf>
    <xf numFmtId="164" fontId="2" fillId="0" borderId="2" xfId="2" applyFont="1" applyFill="1" applyBorder="1" applyAlignment="1">
      <alignment horizontal="center" vertical="center" wrapText="1"/>
    </xf>
    <xf numFmtId="49" fontId="2" fillId="0" borderId="13" xfId="0" applyNumberFormat="1" applyFont="1" applyFill="1" applyBorder="1" applyAlignment="1">
      <alignment horizontal="center" vertical="center" wrapText="1"/>
    </xf>
    <xf numFmtId="49" fontId="6" fillId="0" borderId="0" xfId="0" applyNumberFormat="1" applyFont="1" applyFill="1" applyAlignment="1">
      <alignment horizontal="left" vertical="center" wrapText="1"/>
    </xf>
    <xf numFmtId="0" fontId="7" fillId="0" borderId="0" xfId="0" applyFont="1" applyAlignment="1">
      <alignment horizontal="center"/>
    </xf>
    <xf numFmtId="0" fontId="5" fillId="0" borderId="0" xfId="0" applyFont="1" applyAlignment="1"/>
    <xf numFmtId="0" fontId="8" fillId="0" borderId="14" xfId="0" applyFont="1" applyBorder="1" applyAlignment="1">
      <alignment horizontal="center"/>
    </xf>
    <xf numFmtId="0" fontId="5" fillId="0" borderId="14" xfId="0" applyFont="1" applyBorder="1" applyAlignment="1"/>
    <xf numFmtId="49" fontId="2" fillId="0" borderId="1" xfId="0" applyNumberFormat="1" applyFont="1" applyFill="1" applyBorder="1" applyAlignment="1">
      <alignment horizontal="center" vertical="center" wrapText="1"/>
    </xf>
    <xf numFmtId="49" fontId="10" fillId="0" borderId="1" xfId="0" applyNumberFormat="1" applyFont="1" applyFill="1" applyBorder="1" applyAlignment="1">
      <alignment horizontal="center" vertical="center" wrapText="1"/>
    </xf>
    <xf numFmtId="49" fontId="8" fillId="0" borderId="2" xfId="0" applyNumberFormat="1" applyFont="1" applyBorder="1" applyAlignment="1">
      <alignment horizontal="left" vertical="center"/>
    </xf>
    <xf numFmtId="0" fontId="9" fillId="0" borderId="2" xfId="1" applyFont="1" applyBorder="1" applyAlignment="1">
      <alignment horizontal="left"/>
    </xf>
    <xf numFmtId="0" fontId="8" fillId="0" borderId="2" xfId="0" applyFont="1" applyBorder="1" applyAlignment="1">
      <alignment horizontal="left"/>
    </xf>
  </cellXfs>
  <cellStyles count="3">
    <cellStyle name="Гиперссылка" xfId="1" builtinId="8"/>
    <cellStyle name="Обычный" xfId="0" builtinId="0"/>
    <cellStyle name="Финансовый" xfId="2" builtinId="3"/>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3333"/>
      <rgbColor rgb="00666699"/>
      <rgbColor rgb="00969696"/>
      <rgbColor rgb="00003366"/>
      <rgbColor rgb="00339966"/>
      <rgbColor rgb="00003300"/>
      <rgbColor rgb="00333300"/>
      <rgbColor rgb="00993300"/>
      <rgbColor rgb="00993366"/>
      <rgbColor rgb="00333399"/>
      <rgbColor rgb="00313739"/>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zakup@tce.crimea.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81"/>
  <sheetViews>
    <sheetView tabSelected="1" view="pageBreakPreview" topLeftCell="A175" zoomScale="85" zoomScaleNormal="100" zoomScaleSheetLayoutView="85" workbookViewId="0">
      <selection activeCell="V1" sqref="V1:Z2"/>
    </sheetView>
  </sheetViews>
  <sheetFormatPr defaultColWidth="17.28515625" defaultRowHeight="11.25" x14ac:dyDescent="0.2"/>
  <cols>
    <col min="1" max="1" width="5.85546875" style="3" customWidth="1"/>
    <col min="2" max="2" width="12" style="3" customWidth="1"/>
    <col min="3" max="3" width="16.28515625" style="3" customWidth="1"/>
    <col min="4" max="4" width="7.5703125" style="3" customWidth="1"/>
    <col min="5" max="5" width="38.28515625" style="3" customWidth="1"/>
    <col min="6" max="6" width="18.140625" style="7" customWidth="1"/>
    <col min="7" max="7" width="6.5703125" style="5" customWidth="1"/>
    <col min="8" max="8" width="17" style="3" customWidth="1"/>
    <col min="9" max="9" width="27.28515625" style="3" customWidth="1"/>
    <col min="10" max="10" width="13.140625" style="3" customWidth="1"/>
    <col min="11" max="11" width="13.28515625" style="3" customWidth="1"/>
    <col min="12" max="12" width="20.140625" style="3" customWidth="1"/>
    <col min="13" max="13" width="10.42578125" style="3" customWidth="1"/>
    <col min="14" max="14" width="9.140625" style="3" customWidth="1"/>
    <col min="15" max="15" width="9.5703125" style="3" customWidth="1"/>
    <col min="16" max="16" width="29.28515625" style="3" customWidth="1"/>
    <col min="17" max="17" width="8.7109375" style="3" customWidth="1"/>
    <col min="18" max="18" width="10.28515625" style="3" customWidth="1"/>
    <col min="19" max="19" width="9.28515625" style="3" customWidth="1"/>
    <col min="20" max="20" width="13.85546875" style="3" customWidth="1"/>
    <col min="21" max="21" width="13.7109375" style="3" customWidth="1"/>
    <col min="22" max="22" width="9.7109375" style="3" customWidth="1"/>
    <col min="23" max="23" width="9.42578125" style="3" customWidth="1"/>
    <col min="24" max="24" width="12.5703125" style="3" customWidth="1"/>
    <col min="25" max="25" width="12.140625" style="3" customWidth="1"/>
    <col min="26" max="26" width="12.7109375" style="3" customWidth="1"/>
    <col min="27" max="16384" width="17.28515625" style="3"/>
  </cols>
  <sheetData>
    <row r="1" spans="1:26" s="1" customFormat="1" ht="57" customHeight="1" x14ac:dyDescent="0.25">
      <c r="F1" s="6"/>
      <c r="G1" s="2"/>
      <c r="H1" s="3"/>
      <c r="I1" s="3"/>
      <c r="V1" s="226" t="s">
        <v>754</v>
      </c>
      <c r="W1" s="226"/>
      <c r="X1" s="226"/>
      <c r="Y1" s="226"/>
      <c r="Z1" s="226"/>
    </row>
    <row r="2" spans="1:26" s="1" customFormat="1" ht="80.25" customHeight="1" x14ac:dyDescent="0.25">
      <c r="F2" s="6"/>
      <c r="G2" s="2"/>
      <c r="H2" s="3"/>
      <c r="I2" s="3"/>
      <c r="V2" s="226"/>
      <c r="W2" s="226"/>
      <c r="X2" s="226"/>
      <c r="Y2" s="226"/>
      <c r="Z2" s="226"/>
    </row>
    <row r="3" spans="1:26" s="4" customFormat="1" ht="15.75" x14ac:dyDescent="0.25">
      <c r="A3" s="227" t="s">
        <v>543</v>
      </c>
      <c r="B3" s="227"/>
      <c r="C3" s="227"/>
      <c r="D3" s="227"/>
      <c r="E3" s="227"/>
      <c r="F3" s="227"/>
      <c r="G3" s="227"/>
      <c r="H3" s="227"/>
      <c r="I3" s="227"/>
      <c r="J3" s="227"/>
      <c r="K3" s="227"/>
      <c r="L3" s="227"/>
      <c r="M3" s="227"/>
      <c r="N3" s="227"/>
      <c r="O3" s="227"/>
      <c r="P3" s="227"/>
      <c r="Q3" s="227"/>
      <c r="R3" s="227"/>
      <c r="S3" s="228"/>
      <c r="T3" s="228"/>
      <c r="U3" s="228"/>
      <c r="V3" s="228"/>
      <c r="W3" s="228"/>
      <c r="X3" s="228"/>
      <c r="Y3" s="228"/>
      <c r="Z3" s="228"/>
    </row>
    <row r="4" spans="1:26" s="4" customFormat="1" ht="15.75" x14ac:dyDescent="0.25">
      <c r="A4" s="229"/>
      <c r="B4" s="229"/>
      <c r="C4" s="229"/>
      <c r="D4" s="229"/>
      <c r="E4" s="229"/>
      <c r="F4" s="229"/>
      <c r="G4" s="229"/>
      <c r="H4" s="229"/>
      <c r="I4" s="229"/>
      <c r="J4" s="229"/>
      <c r="K4" s="229"/>
      <c r="L4" s="229"/>
      <c r="M4" s="229"/>
      <c r="N4" s="229"/>
      <c r="O4" s="229"/>
      <c r="P4" s="229"/>
      <c r="Q4" s="229"/>
      <c r="R4" s="229"/>
      <c r="S4" s="230"/>
      <c r="T4" s="230"/>
      <c r="U4" s="230"/>
      <c r="V4" s="230"/>
      <c r="W4" s="230"/>
      <c r="X4" s="230"/>
      <c r="Y4" s="230"/>
      <c r="Z4" s="230"/>
    </row>
    <row r="5" spans="1:26" s="4" customFormat="1" ht="15.75" x14ac:dyDescent="0.25">
      <c r="A5" s="200" t="s">
        <v>32</v>
      </c>
      <c r="B5" s="200"/>
      <c r="C5" s="200"/>
      <c r="D5" s="200"/>
      <c r="E5" s="200"/>
      <c r="F5" s="200" t="s">
        <v>33</v>
      </c>
      <c r="G5" s="200"/>
      <c r="H5" s="200"/>
      <c r="I5" s="200"/>
      <c r="J5" s="200"/>
      <c r="K5" s="200"/>
      <c r="L5" s="200"/>
      <c r="M5" s="200"/>
      <c r="N5" s="200"/>
      <c r="O5" s="200"/>
      <c r="P5" s="200"/>
      <c r="Q5" s="200"/>
      <c r="R5" s="200"/>
      <c r="S5" s="222"/>
      <c r="T5" s="222"/>
      <c r="U5" s="222"/>
      <c r="V5" s="222"/>
      <c r="W5" s="222"/>
      <c r="X5" s="222"/>
      <c r="Y5" s="222"/>
      <c r="Z5" s="222"/>
    </row>
    <row r="6" spans="1:26" s="4" customFormat="1" ht="15.75" x14ac:dyDescent="0.25">
      <c r="A6" s="200" t="s">
        <v>34</v>
      </c>
      <c r="B6" s="200"/>
      <c r="C6" s="200"/>
      <c r="D6" s="200"/>
      <c r="E6" s="200"/>
      <c r="F6" s="200" t="s">
        <v>35</v>
      </c>
      <c r="G6" s="200"/>
      <c r="H6" s="200"/>
      <c r="I6" s="200"/>
      <c r="J6" s="200"/>
      <c r="K6" s="200"/>
      <c r="L6" s="200"/>
      <c r="M6" s="200"/>
      <c r="N6" s="200"/>
      <c r="O6" s="200"/>
      <c r="P6" s="200"/>
      <c r="Q6" s="200"/>
      <c r="R6" s="200"/>
      <c r="S6" s="222"/>
      <c r="T6" s="222"/>
      <c r="U6" s="222"/>
      <c r="V6" s="222"/>
      <c r="W6" s="222"/>
      <c r="X6" s="222"/>
      <c r="Y6" s="222"/>
      <c r="Z6" s="222"/>
    </row>
    <row r="7" spans="1:26" s="4" customFormat="1" ht="15.75" x14ac:dyDescent="0.25">
      <c r="A7" s="200" t="s">
        <v>36</v>
      </c>
      <c r="B7" s="200"/>
      <c r="C7" s="200"/>
      <c r="D7" s="200"/>
      <c r="E7" s="200"/>
      <c r="F7" s="233" t="s">
        <v>59</v>
      </c>
      <c r="G7" s="233"/>
      <c r="H7" s="233"/>
      <c r="I7" s="233"/>
      <c r="J7" s="233"/>
      <c r="K7" s="233"/>
      <c r="L7" s="233"/>
      <c r="M7" s="233"/>
      <c r="N7" s="233"/>
      <c r="O7" s="233"/>
      <c r="P7" s="233"/>
      <c r="Q7" s="233"/>
      <c r="R7" s="233"/>
      <c r="S7" s="222"/>
      <c r="T7" s="222"/>
      <c r="U7" s="222"/>
      <c r="V7" s="222"/>
      <c r="W7" s="222"/>
      <c r="X7" s="222"/>
      <c r="Y7" s="222"/>
      <c r="Z7" s="222"/>
    </row>
    <row r="8" spans="1:26" s="4" customFormat="1" ht="15.75" x14ac:dyDescent="0.25">
      <c r="A8" s="200" t="s">
        <v>37</v>
      </c>
      <c r="B8" s="200"/>
      <c r="C8" s="200"/>
      <c r="D8" s="200"/>
      <c r="E8" s="200"/>
      <c r="F8" s="234" t="s">
        <v>64</v>
      </c>
      <c r="G8" s="235"/>
      <c r="H8" s="235"/>
      <c r="I8" s="235"/>
      <c r="J8" s="235"/>
      <c r="K8" s="235"/>
      <c r="L8" s="235"/>
      <c r="M8" s="235"/>
      <c r="N8" s="235"/>
      <c r="O8" s="235"/>
      <c r="P8" s="235"/>
      <c r="Q8" s="235"/>
      <c r="R8" s="235"/>
      <c r="S8" s="222"/>
      <c r="T8" s="222"/>
      <c r="U8" s="222"/>
      <c r="V8" s="222"/>
      <c r="W8" s="222"/>
      <c r="X8" s="222"/>
      <c r="Y8" s="222"/>
      <c r="Z8" s="222"/>
    </row>
    <row r="9" spans="1:26" s="4" customFormat="1" ht="15.75" x14ac:dyDescent="0.25">
      <c r="A9" s="200" t="s">
        <v>38</v>
      </c>
      <c r="B9" s="200"/>
      <c r="C9" s="200"/>
      <c r="D9" s="200"/>
      <c r="E9" s="200"/>
      <c r="F9" s="200">
        <v>9102028499</v>
      </c>
      <c r="G9" s="200"/>
      <c r="H9" s="200"/>
      <c r="I9" s="200"/>
      <c r="J9" s="200"/>
      <c r="K9" s="200"/>
      <c r="L9" s="200"/>
      <c r="M9" s="200"/>
      <c r="N9" s="200"/>
      <c r="O9" s="200"/>
      <c r="P9" s="200"/>
      <c r="Q9" s="200"/>
      <c r="R9" s="200"/>
      <c r="S9" s="222"/>
      <c r="T9" s="222"/>
      <c r="U9" s="222"/>
      <c r="V9" s="222"/>
      <c r="W9" s="222"/>
      <c r="X9" s="222"/>
      <c r="Y9" s="222"/>
      <c r="Z9" s="222"/>
    </row>
    <row r="10" spans="1:26" s="4" customFormat="1" ht="15.75" x14ac:dyDescent="0.25">
      <c r="A10" s="200" t="s">
        <v>39</v>
      </c>
      <c r="B10" s="200"/>
      <c r="C10" s="200"/>
      <c r="D10" s="200"/>
      <c r="E10" s="200"/>
      <c r="F10" s="200">
        <v>910201001</v>
      </c>
      <c r="G10" s="200"/>
      <c r="H10" s="200"/>
      <c r="I10" s="200"/>
      <c r="J10" s="200"/>
      <c r="K10" s="200"/>
      <c r="L10" s="200"/>
      <c r="M10" s="200"/>
      <c r="N10" s="200"/>
      <c r="O10" s="200"/>
      <c r="P10" s="200"/>
      <c r="Q10" s="200"/>
      <c r="R10" s="200"/>
      <c r="S10" s="222"/>
      <c r="T10" s="222"/>
      <c r="U10" s="222"/>
      <c r="V10" s="222"/>
      <c r="W10" s="222"/>
      <c r="X10" s="222"/>
      <c r="Y10" s="222"/>
      <c r="Z10" s="222"/>
    </row>
    <row r="11" spans="1:26" s="4" customFormat="1" ht="15.75" x14ac:dyDescent="0.25">
      <c r="A11" s="200" t="s">
        <v>40</v>
      </c>
      <c r="B11" s="200"/>
      <c r="C11" s="200"/>
      <c r="D11" s="200"/>
      <c r="E11" s="200"/>
      <c r="F11" s="200">
        <v>35000000000</v>
      </c>
      <c r="G11" s="200"/>
      <c r="H11" s="200"/>
      <c r="I11" s="200"/>
      <c r="J11" s="200"/>
      <c r="K11" s="200"/>
      <c r="L11" s="200"/>
      <c r="M11" s="200"/>
      <c r="N11" s="200"/>
      <c r="O11" s="200"/>
      <c r="P11" s="200"/>
      <c r="Q11" s="200"/>
      <c r="R11" s="200"/>
      <c r="S11" s="222"/>
      <c r="T11" s="222"/>
      <c r="U11" s="222"/>
      <c r="V11" s="222"/>
      <c r="W11" s="222"/>
      <c r="X11" s="222"/>
      <c r="Y11" s="222"/>
      <c r="Z11" s="222"/>
    </row>
    <row r="13" spans="1:26" ht="12.75" customHeight="1" x14ac:dyDescent="0.2">
      <c r="A13" s="207" t="s">
        <v>0</v>
      </c>
      <c r="B13" s="207" t="s">
        <v>1</v>
      </c>
      <c r="C13" s="207" t="s">
        <v>2</v>
      </c>
      <c r="D13" s="204" t="s">
        <v>102</v>
      </c>
      <c r="E13" s="221" t="s">
        <v>3</v>
      </c>
      <c r="F13" s="221"/>
      <c r="G13" s="221"/>
      <c r="H13" s="221"/>
      <c r="I13" s="221"/>
      <c r="J13" s="221"/>
      <c r="K13" s="221"/>
      <c r="L13" s="221"/>
      <c r="M13" s="221"/>
      <c r="N13" s="221"/>
      <c r="O13" s="221"/>
      <c r="P13" s="207" t="s">
        <v>4</v>
      </c>
      <c r="Q13" s="207" t="s">
        <v>5</v>
      </c>
      <c r="R13" s="207"/>
      <c r="S13" s="207"/>
      <c r="T13" s="207"/>
      <c r="U13" s="207"/>
      <c r="V13" s="207" t="s">
        <v>14</v>
      </c>
      <c r="W13" s="201" t="s">
        <v>15</v>
      </c>
      <c r="X13" s="201" t="s">
        <v>16</v>
      </c>
      <c r="Y13" s="201" t="s">
        <v>17</v>
      </c>
      <c r="Z13" s="201" t="s">
        <v>18</v>
      </c>
    </row>
    <row r="14" spans="1:26" ht="15" customHeight="1" x14ac:dyDescent="0.2">
      <c r="A14" s="207"/>
      <c r="B14" s="207"/>
      <c r="C14" s="207"/>
      <c r="D14" s="205"/>
      <c r="E14" s="207"/>
      <c r="F14" s="221"/>
      <c r="G14" s="221"/>
      <c r="H14" s="221"/>
      <c r="I14" s="221"/>
      <c r="J14" s="221"/>
      <c r="K14" s="221"/>
      <c r="L14" s="221"/>
      <c r="M14" s="221"/>
      <c r="N14" s="221"/>
      <c r="O14" s="221"/>
      <c r="P14" s="207"/>
      <c r="Q14" s="207"/>
      <c r="R14" s="207"/>
      <c r="S14" s="207"/>
      <c r="T14" s="207"/>
      <c r="U14" s="207"/>
      <c r="V14" s="207"/>
      <c r="W14" s="202"/>
      <c r="X14" s="202"/>
      <c r="Y14" s="202"/>
      <c r="Z14" s="202"/>
    </row>
    <row r="15" spans="1:26" ht="15" customHeight="1" x14ac:dyDescent="0.2">
      <c r="A15" s="207"/>
      <c r="B15" s="207"/>
      <c r="C15" s="207"/>
      <c r="D15" s="205"/>
      <c r="E15" s="221" t="s">
        <v>20</v>
      </c>
      <c r="F15" s="207" t="s">
        <v>21</v>
      </c>
      <c r="G15" s="207" t="s">
        <v>22</v>
      </c>
      <c r="H15" s="207"/>
      <c r="I15" s="207" t="s">
        <v>25</v>
      </c>
      <c r="J15" s="223" t="s">
        <v>28</v>
      </c>
      <c r="K15" s="223"/>
      <c r="L15" s="207" t="s">
        <v>112</v>
      </c>
      <c r="M15" s="201" t="s">
        <v>111</v>
      </c>
      <c r="N15" s="207" t="s">
        <v>6</v>
      </c>
      <c r="O15" s="207"/>
      <c r="P15" s="207"/>
      <c r="Q15" s="207"/>
      <c r="R15" s="207" t="s">
        <v>19</v>
      </c>
      <c r="S15" s="225" t="s">
        <v>57</v>
      </c>
      <c r="T15" s="225" t="s">
        <v>7</v>
      </c>
      <c r="U15" s="231" t="s">
        <v>8</v>
      </c>
      <c r="V15" s="207"/>
      <c r="W15" s="202"/>
      <c r="X15" s="202"/>
      <c r="Y15" s="202"/>
      <c r="Z15" s="202"/>
    </row>
    <row r="16" spans="1:26" ht="15" customHeight="1" x14ac:dyDescent="0.2">
      <c r="A16" s="207"/>
      <c r="B16" s="207"/>
      <c r="C16" s="207"/>
      <c r="D16" s="205"/>
      <c r="E16" s="207"/>
      <c r="F16" s="207"/>
      <c r="G16" s="207"/>
      <c r="H16" s="207"/>
      <c r="I16" s="207"/>
      <c r="J16" s="223"/>
      <c r="K16" s="223"/>
      <c r="L16" s="207"/>
      <c r="M16" s="202"/>
      <c r="N16" s="207"/>
      <c r="O16" s="207"/>
      <c r="P16" s="207"/>
      <c r="Q16" s="207"/>
      <c r="R16" s="207"/>
      <c r="S16" s="225"/>
      <c r="T16" s="225"/>
      <c r="U16" s="232"/>
      <c r="V16" s="207"/>
      <c r="W16" s="202"/>
      <c r="X16" s="202"/>
      <c r="Y16" s="202"/>
      <c r="Z16" s="202"/>
    </row>
    <row r="17" spans="1:26" ht="15" customHeight="1" x14ac:dyDescent="0.2">
      <c r="A17" s="207"/>
      <c r="B17" s="207"/>
      <c r="C17" s="207"/>
      <c r="D17" s="205"/>
      <c r="E17" s="207"/>
      <c r="F17" s="207"/>
      <c r="G17" s="207" t="s">
        <v>23</v>
      </c>
      <c r="H17" s="207" t="s">
        <v>24</v>
      </c>
      <c r="I17" s="207"/>
      <c r="J17" s="221" t="s">
        <v>27</v>
      </c>
      <c r="K17" s="221" t="s">
        <v>24</v>
      </c>
      <c r="L17" s="207"/>
      <c r="M17" s="202"/>
      <c r="N17" s="207" t="s">
        <v>78</v>
      </c>
      <c r="O17" s="207" t="s">
        <v>26</v>
      </c>
      <c r="P17" s="207"/>
      <c r="Q17" s="207"/>
      <c r="R17" s="207"/>
      <c r="S17" s="225"/>
      <c r="T17" s="225"/>
      <c r="U17" s="232"/>
      <c r="V17" s="207"/>
      <c r="W17" s="202"/>
      <c r="X17" s="202"/>
      <c r="Y17" s="202"/>
      <c r="Z17" s="202"/>
    </row>
    <row r="18" spans="1:26" ht="15" customHeight="1" x14ac:dyDescent="0.2">
      <c r="A18" s="207"/>
      <c r="B18" s="207"/>
      <c r="C18" s="207"/>
      <c r="D18" s="205"/>
      <c r="E18" s="207"/>
      <c r="F18" s="207"/>
      <c r="G18" s="207"/>
      <c r="H18" s="207"/>
      <c r="I18" s="207"/>
      <c r="J18" s="207"/>
      <c r="K18" s="207"/>
      <c r="L18" s="207"/>
      <c r="M18" s="202"/>
      <c r="N18" s="207"/>
      <c r="O18" s="207"/>
      <c r="P18" s="207"/>
      <c r="Q18" s="207"/>
      <c r="R18" s="207"/>
      <c r="S18" s="225"/>
      <c r="T18" s="225"/>
      <c r="U18" s="232"/>
      <c r="V18" s="207"/>
      <c r="W18" s="202"/>
      <c r="X18" s="202"/>
      <c r="Y18" s="202"/>
      <c r="Z18" s="202"/>
    </row>
    <row r="19" spans="1:26" ht="15" customHeight="1" x14ac:dyDescent="0.2">
      <c r="A19" s="207"/>
      <c r="B19" s="207"/>
      <c r="C19" s="207"/>
      <c r="D19" s="205"/>
      <c r="E19" s="207"/>
      <c r="F19" s="207"/>
      <c r="G19" s="207"/>
      <c r="H19" s="207"/>
      <c r="I19" s="207"/>
      <c r="J19" s="207"/>
      <c r="K19" s="207"/>
      <c r="L19" s="207"/>
      <c r="M19" s="202"/>
      <c r="N19" s="207"/>
      <c r="O19" s="207"/>
      <c r="P19" s="207"/>
      <c r="Q19" s="207"/>
      <c r="R19" s="207"/>
      <c r="S19" s="225"/>
      <c r="T19" s="225"/>
      <c r="U19" s="232"/>
      <c r="V19" s="207"/>
      <c r="W19" s="202"/>
      <c r="X19" s="202"/>
      <c r="Y19" s="202"/>
      <c r="Z19" s="202"/>
    </row>
    <row r="20" spans="1:26" ht="93" customHeight="1" x14ac:dyDescent="0.2">
      <c r="A20" s="207"/>
      <c r="B20" s="207"/>
      <c r="C20" s="207"/>
      <c r="D20" s="206"/>
      <c r="E20" s="207"/>
      <c r="F20" s="207"/>
      <c r="G20" s="207"/>
      <c r="H20" s="207"/>
      <c r="I20" s="207"/>
      <c r="J20" s="207"/>
      <c r="K20" s="207"/>
      <c r="L20" s="207"/>
      <c r="M20" s="203"/>
      <c r="N20" s="207"/>
      <c r="O20" s="207"/>
      <c r="P20" s="207"/>
      <c r="Q20" s="207"/>
      <c r="R20" s="207"/>
      <c r="S20" s="225"/>
      <c r="T20" s="225"/>
      <c r="U20" s="232"/>
      <c r="V20" s="207"/>
      <c r="W20" s="203"/>
      <c r="X20" s="203"/>
      <c r="Y20" s="203"/>
      <c r="Z20" s="203"/>
    </row>
    <row r="21" spans="1:26" ht="12.75" customHeight="1" x14ac:dyDescent="0.2">
      <c r="A21" s="35" t="s">
        <v>9</v>
      </c>
      <c r="B21" s="35">
        <v>2</v>
      </c>
      <c r="C21" s="35">
        <v>3</v>
      </c>
      <c r="D21" s="35" t="s">
        <v>41</v>
      </c>
      <c r="E21" s="35" t="s">
        <v>42</v>
      </c>
      <c r="F21" s="35" t="s">
        <v>43</v>
      </c>
      <c r="G21" s="35" t="s">
        <v>44</v>
      </c>
      <c r="H21" s="35" t="s">
        <v>45</v>
      </c>
      <c r="I21" s="35" t="s">
        <v>46</v>
      </c>
      <c r="J21" s="35" t="s">
        <v>47</v>
      </c>
      <c r="K21" s="35" t="s">
        <v>48</v>
      </c>
      <c r="L21" s="35" t="s">
        <v>49</v>
      </c>
      <c r="M21" s="35" t="s">
        <v>50</v>
      </c>
      <c r="N21" s="35" t="s">
        <v>52</v>
      </c>
      <c r="O21" s="35" t="s">
        <v>68</v>
      </c>
      <c r="P21" s="35" t="s">
        <v>72</v>
      </c>
      <c r="Q21" s="35" t="s">
        <v>73</v>
      </c>
      <c r="R21" s="35" t="s">
        <v>74</v>
      </c>
      <c r="S21" s="35" t="s">
        <v>10</v>
      </c>
      <c r="T21" s="35" t="s">
        <v>11</v>
      </c>
      <c r="U21" s="35" t="s">
        <v>12</v>
      </c>
      <c r="V21" s="35" t="s">
        <v>75</v>
      </c>
      <c r="W21" s="35" t="s">
        <v>76</v>
      </c>
      <c r="X21" s="35" t="s">
        <v>13</v>
      </c>
      <c r="Y21" s="35" t="s">
        <v>77</v>
      </c>
      <c r="Z21" s="35" t="s">
        <v>71</v>
      </c>
    </row>
    <row r="22" spans="1:26" s="33" customFormat="1" ht="69.75" customHeight="1" x14ac:dyDescent="0.2">
      <c r="A22" s="44">
        <v>1</v>
      </c>
      <c r="B22" s="44" t="s">
        <v>215</v>
      </c>
      <c r="C22" s="44" t="s">
        <v>216</v>
      </c>
      <c r="D22" s="44" t="s">
        <v>104</v>
      </c>
      <c r="E22" s="44" t="s">
        <v>138</v>
      </c>
      <c r="F22" s="45" t="s">
        <v>129</v>
      </c>
      <c r="G22" s="44" t="s">
        <v>270</v>
      </c>
      <c r="H22" s="44" t="s">
        <v>268</v>
      </c>
      <c r="I22" s="44" t="s">
        <v>269</v>
      </c>
      <c r="J22" s="45" t="s">
        <v>29</v>
      </c>
      <c r="K22" s="45" t="s">
        <v>53</v>
      </c>
      <c r="L22" s="50" t="s">
        <v>267</v>
      </c>
      <c r="M22" s="44" t="s">
        <v>113</v>
      </c>
      <c r="N22" s="54" t="str">
        <f t="shared" ref="N22" si="0">"03.2023"</f>
        <v>03.2023</v>
      </c>
      <c r="O22" s="44" t="str">
        <f>"01.2024"</f>
        <v>01.2024</v>
      </c>
      <c r="P22" s="44" t="s">
        <v>54</v>
      </c>
      <c r="Q22" s="44" t="s">
        <v>67</v>
      </c>
      <c r="R22" s="44" t="s">
        <v>30</v>
      </c>
      <c r="S22" s="44" t="s">
        <v>67</v>
      </c>
      <c r="T22" s="44" t="s">
        <v>56</v>
      </c>
      <c r="U22" s="48" t="s">
        <v>31</v>
      </c>
      <c r="V22" s="48" t="s">
        <v>70</v>
      </c>
      <c r="W22" s="44"/>
      <c r="X22" s="10"/>
      <c r="Y22" s="44"/>
      <c r="Z22" s="44"/>
    </row>
    <row r="23" spans="1:26" s="13" customFormat="1" ht="89.25" customHeight="1" x14ac:dyDescent="0.2">
      <c r="A23" s="44">
        <v>2</v>
      </c>
      <c r="B23" s="23" t="s">
        <v>152</v>
      </c>
      <c r="C23" s="23" t="s">
        <v>153</v>
      </c>
      <c r="D23" s="23" t="s">
        <v>104</v>
      </c>
      <c r="E23" s="53" t="s">
        <v>326</v>
      </c>
      <c r="F23" s="45" t="s">
        <v>129</v>
      </c>
      <c r="G23" s="27" t="s">
        <v>121</v>
      </c>
      <c r="H23" s="44" t="s">
        <v>162</v>
      </c>
      <c r="I23" s="44">
        <v>156</v>
      </c>
      <c r="J23" s="45" t="s">
        <v>29</v>
      </c>
      <c r="K23" s="45" t="s">
        <v>53</v>
      </c>
      <c r="L23" s="50" t="s">
        <v>325</v>
      </c>
      <c r="M23" s="44" t="s">
        <v>113</v>
      </c>
      <c r="N23" s="44" t="str">
        <f>"06.2023"</f>
        <v>06.2023</v>
      </c>
      <c r="O23" s="44" t="str">
        <f>"01.2024"</f>
        <v>01.2024</v>
      </c>
      <c r="P23" s="44" t="s">
        <v>54</v>
      </c>
      <c r="Q23" s="44" t="s">
        <v>67</v>
      </c>
      <c r="R23" s="48" t="s">
        <v>30</v>
      </c>
      <c r="S23" s="44" t="s">
        <v>67</v>
      </c>
      <c r="T23" s="44">
        <v>0</v>
      </c>
      <c r="U23" s="44">
        <v>0</v>
      </c>
      <c r="V23" s="48" t="s">
        <v>70</v>
      </c>
      <c r="W23" s="12"/>
      <c r="X23" s="12"/>
      <c r="Y23" s="12"/>
      <c r="Z23" s="12"/>
    </row>
    <row r="24" spans="1:26" ht="67.5" x14ac:dyDescent="0.2">
      <c r="A24" s="44">
        <v>3</v>
      </c>
      <c r="B24" s="44" t="s">
        <v>185</v>
      </c>
      <c r="C24" s="44" t="s">
        <v>143</v>
      </c>
      <c r="D24" s="44" t="s">
        <v>104</v>
      </c>
      <c r="E24" s="44" t="s">
        <v>207</v>
      </c>
      <c r="F24" s="45" t="s">
        <v>129</v>
      </c>
      <c r="G24" s="48" t="s">
        <v>119</v>
      </c>
      <c r="H24" s="44" t="s">
        <v>51</v>
      </c>
      <c r="I24" s="44" t="s">
        <v>310</v>
      </c>
      <c r="J24" s="45" t="s">
        <v>29</v>
      </c>
      <c r="K24" s="45" t="s">
        <v>53</v>
      </c>
      <c r="L24" s="50" t="s">
        <v>311</v>
      </c>
      <c r="M24" s="44" t="s">
        <v>113</v>
      </c>
      <c r="N24" s="44" t="str">
        <f t="shared" ref="N24:N57" si="1">"05.2023"</f>
        <v>05.2023</v>
      </c>
      <c r="O24" s="44" t="str">
        <f>"02.2024"</f>
        <v>02.2024</v>
      </c>
      <c r="P24" s="44" t="s">
        <v>54</v>
      </c>
      <c r="Q24" s="44" t="s">
        <v>67</v>
      </c>
      <c r="R24" s="44" t="s">
        <v>30</v>
      </c>
      <c r="S24" s="44" t="s">
        <v>67</v>
      </c>
      <c r="T24" s="48" t="s">
        <v>31</v>
      </c>
      <c r="U24" s="48" t="s">
        <v>31</v>
      </c>
      <c r="V24" s="43" t="s">
        <v>70</v>
      </c>
      <c r="W24" s="12"/>
      <c r="X24" s="12"/>
      <c r="Y24" s="12"/>
      <c r="Z24" s="12"/>
    </row>
    <row r="25" spans="1:26" ht="67.5" x14ac:dyDescent="0.2">
      <c r="A25" s="52">
        <v>4</v>
      </c>
      <c r="B25" s="51" t="s">
        <v>185</v>
      </c>
      <c r="C25" s="51" t="s">
        <v>143</v>
      </c>
      <c r="D25" s="41" t="s">
        <v>104</v>
      </c>
      <c r="E25" s="51" t="s">
        <v>207</v>
      </c>
      <c r="F25" s="47" t="s">
        <v>83</v>
      </c>
      <c r="G25" s="41" t="s">
        <v>175</v>
      </c>
      <c r="H25" s="41" t="s">
        <v>175</v>
      </c>
      <c r="I25" s="41" t="s">
        <v>203</v>
      </c>
      <c r="J25" s="47" t="s">
        <v>29</v>
      </c>
      <c r="K25" s="47" t="s">
        <v>53</v>
      </c>
      <c r="L25" s="46" t="s">
        <v>211</v>
      </c>
      <c r="M25" s="41" t="s">
        <v>113</v>
      </c>
      <c r="N25" s="18" t="str">
        <f>"02.2023"</f>
        <v>02.2023</v>
      </c>
      <c r="O25" s="41" t="str">
        <f>"01.2024"</f>
        <v>01.2024</v>
      </c>
      <c r="P25" s="41" t="s">
        <v>58</v>
      </c>
      <c r="Q25" s="52" t="s">
        <v>56</v>
      </c>
      <c r="R25" s="43" t="s">
        <v>30</v>
      </c>
      <c r="S25" s="52" t="s">
        <v>67</v>
      </c>
      <c r="T25" s="43" t="s">
        <v>31</v>
      </c>
      <c r="U25" s="43" t="s">
        <v>31</v>
      </c>
      <c r="V25" s="48" t="s">
        <v>70</v>
      </c>
      <c r="W25" s="17"/>
      <c r="X25" s="47"/>
      <c r="Y25" s="17"/>
      <c r="Z25" s="17"/>
    </row>
    <row r="26" spans="1:26" s="31" customFormat="1" ht="67.5" x14ac:dyDescent="0.2">
      <c r="A26" s="44">
        <v>5</v>
      </c>
      <c r="B26" s="44" t="s">
        <v>202</v>
      </c>
      <c r="C26" s="44" t="s">
        <v>231</v>
      </c>
      <c r="D26" s="44" t="s">
        <v>104</v>
      </c>
      <c r="E26" s="44" t="s">
        <v>235</v>
      </c>
      <c r="F26" s="45" t="s">
        <v>129</v>
      </c>
      <c r="G26" s="44">
        <v>362</v>
      </c>
      <c r="H26" s="44" t="s">
        <v>232</v>
      </c>
      <c r="I26" s="44">
        <v>11</v>
      </c>
      <c r="J26" s="45" t="s">
        <v>29</v>
      </c>
      <c r="K26" s="45" t="s">
        <v>53</v>
      </c>
      <c r="L26" s="50" t="s">
        <v>233</v>
      </c>
      <c r="M26" s="44" t="s">
        <v>113</v>
      </c>
      <c r="N26" s="54" t="str">
        <f>"02.2023"</f>
        <v>02.2023</v>
      </c>
      <c r="O26" s="54" t="str">
        <f>"01.2024"</f>
        <v>01.2024</v>
      </c>
      <c r="P26" s="44" t="s">
        <v>54</v>
      </c>
      <c r="Q26" s="44" t="s">
        <v>67</v>
      </c>
      <c r="R26" s="48" t="s">
        <v>30</v>
      </c>
      <c r="S26" s="44" t="s">
        <v>67</v>
      </c>
      <c r="T26" s="44">
        <v>0</v>
      </c>
      <c r="U26" s="48" t="s">
        <v>31</v>
      </c>
      <c r="V26" s="48" t="s">
        <v>70</v>
      </c>
      <c r="W26" s="44"/>
      <c r="X26" s="10"/>
      <c r="Y26" s="44"/>
      <c r="Z26" s="44"/>
    </row>
    <row r="27" spans="1:26" ht="67.5" x14ac:dyDescent="0.2">
      <c r="A27" s="8">
        <v>6</v>
      </c>
      <c r="B27" s="8" t="s">
        <v>184</v>
      </c>
      <c r="C27" s="8" t="s">
        <v>141</v>
      </c>
      <c r="D27" s="8" t="s">
        <v>104</v>
      </c>
      <c r="E27" s="8" t="s">
        <v>142</v>
      </c>
      <c r="F27" s="45" t="s">
        <v>83</v>
      </c>
      <c r="G27" s="44" t="s">
        <v>175</v>
      </c>
      <c r="H27" s="8" t="s">
        <v>175</v>
      </c>
      <c r="I27" s="8" t="s">
        <v>149</v>
      </c>
      <c r="J27" s="45" t="s">
        <v>29</v>
      </c>
      <c r="K27" s="45" t="s">
        <v>53</v>
      </c>
      <c r="L27" s="29" t="s">
        <v>210</v>
      </c>
      <c r="M27" s="8" t="s">
        <v>113</v>
      </c>
      <c r="N27" s="28" t="str">
        <f t="shared" ref="N27:N60" si="2">"01.2023"</f>
        <v>01.2023</v>
      </c>
      <c r="O27" s="8" t="str">
        <f>"02.2024"</f>
        <v>02.2024</v>
      </c>
      <c r="P27" s="8" t="s">
        <v>97</v>
      </c>
      <c r="Q27" s="8" t="s">
        <v>56</v>
      </c>
      <c r="R27" s="48" t="s">
        <v>30</v>
      </c>
      <c r="S27" s="8" t="s">
        <v>67</v>
      </c>
      <c r="T27" s="48" t="s">
        <v>31</v>
      </c>
      <c r="U27" s="48" t="s">
        <v>31</v>
      </c>
      <c r="V27" s="48" t="s">
        <v>70</v>
      </c>
      <c r="W27" s="10"/>
      <c r="X27" s="45"/>
      <c r="Y27" s="10"/>
      <c r="Z27" s="10"/>
    </row>
    <row r="28" spans="1:26" ht="63" customHeight="1" x14ac:dyDescent="0.2">
      <c r="A28" s="52">
        <v>7</v>
      </c>
      <c r="B28" s="52" t="s">
        <v>236</v>
      </c>
      <c r="C28" s="52" t="s">
        <v>237</v>
      </c>
      <c r="D28" s="52" t="s">
        <v>104</v>
      </c>
      <c r="E28" s="52" t="s">
        <v>150</v>
      </c>
      <c r="F28" s="47" t="s">
        <v>83</v>
      </c>
      <c r="G28" s="41" t="s">
        <v>175</v>
      </c>
      <c r="H28" s="52" t="s">
        <v>175</v>
      </c>
      <c r="I28" s="52" t="s">
        <v>149</v>
      </c>
      <c r="J28" s="47" t="s">
        <v>29</v>
      </c>
      <c r="K28" s="47" t="s">
        <v>53</v>
      </c>
      <c r="L28" s="32" t="s">
        <v>238</v>
      </c>
      <c r="M28" s="52" t="s">
        <v>113</v>
      </c>
      <c r="N28" s="18" t="str">
        <f t="shared" ref="N28:N38" si="3">"02.2023"</f>
        <v>02.2023</v>
      </c>
      <c r="O28" s="18" t="str">
        <f>"01.2024"</f>
        <v>01.2024</v>
      </c>
      <c r="P28" s="52" t="s">
        <v>97</v>
      </c>
      <c r="Q28" s="22" t="s">
        <v>56</v>
      </c>
      <c r="R28" s="48" t="s">
        <v>30</v>
      </c>
      <c r="S28" s="22" t="s">
        <v>67</v>
      </c>
      <c r="T28" s="22">
        <v>0</v>
      </c>
      <c r="U28" s="43" t="s">
        <v>31</v>
      </c>
      <c r="V28" s="48" t="s">
        <v>70</v>
      </c>
      <c r="W28" s="22"/>
      <c r="X28" s="17"/>
      <c r="Y28" s="22"/>
      <c r="Z28" s="41"/>
    </row>
    <row r="29" spans="1:26" ht="67.5" x14ac:dyDescent="0.2">
      <c r="A29" s="8">
        <v>8</v>
      </c>
      <c r="B29" s="8" t="s">
        <v>86</v>
      </c>
      <c r="C29" s="8" t="s">
        <v>239</v>
      </c>
      <c r="D29" s="8" t="s">
        <v>104</v>
      </c>
      <c r="E29" s="8" t="s">
        <v>136</v>
      </c>
      <c r="F29" s="45" t="s">
        <v>129</v>
      </c>
      <c r="G29" s="44">
        <v>362</v>
      </c>
      <c r="H29" s="8" t="s">
        <v>232</v>
      </c>
      <c r="I29" s="8">
        <v>12</v>
      </c>
      <c r="J29" s="45" t="s">
        <v>29</v>
      </c>
      <c r="K29" s="45" t="s">
        <v>53</v>
      </c>
      <c r="L29" s="29" t="s">
        <v>240</v>
      </c>
      <c r="M29" s="8" t="s">
        <v>113</v>
      </c>
      <c r="N29" s="28" t="str">
        <f t="shared" si="3"/>
        <v>02.2023</v>
      </c>
      <c r="O29" s="8" t="str">
        <f>"01.2024"</f>
        <v>01.2024</v>
      </c>
      <c r="P29" s="44" t="s">
        <v>54</v>
      </c>
      <c r="Q29" s="8" t="s">
        <v>67</v>
      </c>
      <c r="R29" s="48" t="s">
        <v>30</v>
      </c>
      <c r="S29" s="8" t="s">
        <v>67</v>
      </c>
      <c r="T29" s="48" t="s">
        <v>31</v>
      </c>
      <c r="U29" s="48" t="s">
        <v>31</v>
      </c>
      <c r="V29" s="48" t="s">
        <v>70</v>
      </c>
      <c r="W29" s="10"/>
      <c r="X29" s="45"/>
      <c r="Y29" s="45"/>
      <c r="Z29" s="44"/>
    </row>
    <row r="30" spans="1:26" ht="67.5" x14ac:dyDescent="0.2">
      <c r="A30" s="44">
        <v>9</v>
      </c>
      <c r="B30" s="44" t="s">
        <v>185</v>
      </c>
      <c r="C30" s="44" t="s">
        <v>143</v>
      </c>
      <c r="D30" s="44" t="s">
        <v>104</v>
      </c>
      <c r="E30" s="44" t="s">
        <v>207</v>
      </c>
      <c r="F30" s="45" t="s">
        <v>83</v>
      </c>
      <c r="G30" s="27" t="s">
        <v>175</v>
      </c>
      <c r="H30" s="44" t="s">
        <v>175</v>
      </c>
      <c r="I30" s="44" t="s">
        <v>149</v>
      </c>
      <c r="J30" s="45" t="s">
        <v>29</v>
      </c>
      <c r="K30" s="45" t="s">
        <v>53</v>
      </c>
      <c r="L30" s="50" t="s">
        <v>275</v>
      </c>
      <c r="M30" s="44" t="s">
        <v>113</v>
      </c>
      <c r="N30" s="44" t="str">
        <f t="shared" ref="N30:N49" si="4">"04.2023"</f>
        <v>04.2023</v>
      </c>
      <c r="O30" s="44" t="str">
        <f>"02.2024"</f>
        <v>02.2024</v>
      </c>
      <c r="P30" s="44" t="s">
        <v>116</v>
      </c>
      <c r="Q30" s="44" t="s">
        <v>56</v>
      </c>
      <c r="R30" s="44" t="s">
        <v>30</v>
      </c>
      <c r="S30" s="44" t="s">
        <v>56</v>
      </c>
      <c r="T30" s="44">
        <v>0</v>
      </c>
      <c r="U30" s="44">
        <v>0</v>
      </c>
      <c r="V30" s="48" t="s">
        <v>70</v>
      </c>
      <c r="W30" s="12"/>
      <c r="X30" s="12"/>
      <c r="Y30" s="12"/>
      <c r="Z30" s="12"/>
    </row>
    <row r="31" spans="1:26" ht="67.5" x14ac:dyDescent="0.2">
      <c r="A31" s="44">
        <v>10</v>
      </c>
      <c r="B31" s="44" t="s">
        <v>152</v>
      </c>
      <c r="C31" s="44" t="s">
        <v>153</v>
      </c>
      <c r="D31" s="44" t="s">
        <v>104</v>
      </c>
      <c r="E31" s="44" t="s">
        <v>274</v>
      </c>
      <c r="F31" s="45" t="s">
        <v>129</v>
      </c>
      <c r="G31" s="27" t="s">
        <v>121</v>
      </c>
      <c r="H31" s="44" t="s">
        <v>66</v>
      </c>
      <c r="I31" s="44">
        <v>330</v>
      </c>
      <c r="J31" s="45" t="s">
        <v>29</v>
      </c>
      <c r="K31" s="45" t="s">
        <v>53</v>
      </c>
      <c r="L31" s="50" t="s">
        <v>276</v>
      </c>
      <c r="M31" s="44" t="s">
        <v>113</v>
      </c>
      <c r="N31" s="44" t="str">
        <f t="shared" si="4"/>
        <v>04.2023</v>
      </c>
      <c r="O31" s="44" t="str">
        <f>"01.2024"</f>
        <v>01.2024</v>
      </c>
      <c r="P31" s="44" t="s">
        <v>54</v>
      </c>
      <c r="Q31" s="44" t="s">
        <v>67</v>
      </c>
      <c r="R31" s="44" t="s">
        <v>30</v>
      </c>
      <c r="S31" s="44" t="s">
        <v>67</v>
      </c>
      <c r="T31" s="44" t="s">
        <v>56</v>
      </c>
      <c r="U31" s="44">
        <v>0</v>
      </c>
      <c r="V31" s="48" t="s">
        <v>70</v>
      </c>
      <c r="W31" s="12"/>
      <c r="X31" s="12"/>
      <c r="Y31" s="12"/>
      <c r="Z31" s="12"/>
    </row>
    <row r="32" spans="1:26" ht="67.5" x14ac:dyDescent="0.2">
      <c r="A32" s="45" t="s">
        <v>48</v>
      </c>
      <c r="B32" s="11" t="s">
        <v>163</v>
      </c>
      <c r="C32" s="11" t="s">
        <v>164</v>
      </c>
      <c r="D32" s="44" t="s">
        <v>103</v>
      </c>
      <c r="E32" s="44" t="s">
        <v>174</v>
      </c>
      <c r="F32" s="45" t="s">
        <v>83</v>
      </c>
      <c r="G32" s="45" t="s">
        <v>374</v>
      </c>
      <c r="H32" s="45" t="s">
        <v>374</v>
      </c>
      <c r="I32" s="44" t="s">
        <v>375</v>
      </c>
      <c r="J32" s="45" t="s">
        <v>29</v>
      </c>
      <c r="K32" s="45" t="s">
        <v>53</v>
      </c>
      <c r="L32" s="50" t="s">
        <v>376</v>
      </c>
      <c r="M32" s="8" t="s">
        <v>113</v>
      </c>
      <c r="N32" s="28" t="str">
        <f t="shared" ref="N32:N71" si="5">"09.2023"</f>
        <v>09.2023</v>
      </c>
      <c r="O32" s="8" t="str">
        <f>"02.2024"</f>
        <v>02.2024</v>
      </c>
      <c r="P32" s="8" t="s">
        <v>97</v>
      </c>
      <c r="Q32" s="8" t="s">
        <v>56</v>
      </c>
      <c r="R32" s="48" t="s">
        <v>30</v>
      </c>
      <c r="S32" s="8" t="s">
        <v>67</v>
      </c>
      <c r="T32" s="48" t="s">
        <v>56</v>
      </c>
      <c r="U32" s="48" t="s">
        <v>31</v>
      </c>
      <c r="V32" s="48" t="s">
        <v>70</v>
      </c>
      <c r="W32" s="10"/>
      <c r="X32" s="45"/>
      <c r="Y32" s="10"/>
      <c r="Z32" s="10"/>
    </row>
    <row r="33" spans="1:26" ht="67.5" x14ac:dyDescent="0.2">
      <c r="A33" s="45" t="s">
        <v>49</v>
      </c>
      <c r="B33" s="11" t="s">
        <v>55</v>
      </c>
      <c r="C33" s="11" t="s">
        <v>63</v>
      </c>
      <c r="D33" s="44" t="s">
        <v>103</v>
      </c>
      <c r="E33" s="44" t="s">
        <v>69</v>
      </c>
      <c r="F33" s="45" t="s">
        <v>83</v>
      </c>
      <c r="G33" s="45" t="s">
        <v>122</v>
      </c>
      <c r="H33" s="44" t="s">
        <v>137</v>
      </c>
      <c r="I33" s="44">
        <v>66700</v>
      </c>
      <c r="J33" s="45" t="s">
        <v>29</v>
      </c>
      <c r="K33" s="45" t="s">
        <v>53</v>
      </c>
      <c r="L33" s="50" t="s">
        <v>377</v>
      </c>
      <c r="M33" s="8" t="s">
        <v>113</v>
      </c>
      <c r="N33" s="28" t="str">
        <f t="shared" si="5"/>
        <v>09.2023</v>
      </c>
      <c r="O33" s="8" t="str">
        <f>"02.2024"</f>
        <v>02.2024</v>
      </c>
      <c r="P33" s="8" t="s">
        <v>116</v>
      </c>
      <c r="Q33" s="8" t="s">
        <v>56</v>
      </c>
      <c r="R33" s="48" t="s">
        <v>30</v>
      </c>
      <c r="S33" s="8" t="s">
        <v>56</v>
      </c>
      <c r="T33" s="48" t="s">
        <v>56</v>
      </c>
      <c r="U33" s="48" t="s">
        <v>31</v>
      </c>
      <c r="V33" s="48" t="s">
        <v>70</v>
      </c>
      <c r="W33" s="10"/>
      <c r="X33" s="45"/>
      <c r="Y33" s="10"/>
      <c r="Z33" s="10"/>
    </row>
    <row r="34" spans="1:26" ht="67.5" x14ac:dyDescent="0.2">
      <c r="A34" s="44">
        <v>13</v>
      </c>
      <c r="B34" s="44" t="s">
        <v>152</v>
      </c>
      <c r="C34" s="44" t="s">
        <v>153</v>
      </c>
      <c r="D34" s="44" t="s">
        <v>104</v>
      </c>
      <c r="E34" s="44" t="s">
        <v>271</v>
      </c>
      <c r="F34" s="45" t="s">
        <v>129</v>
      </c>
      <c r="G34" s="27" t="s">
        <v>121</v>
      </c>
      <c r="H34" s="44" t="s">
        <v>66</v>
      </c>
      <c r="I34" s="44">
        <v>520.79999999999995</v>
      </c>
      <c r="J34" s="45" t="s">
        <v>29</v>
      </c>
      <c r="K34" s="45" t="s">
        <v>53</v>
      </c>
      <c r="L34" s="50" t="s">
        <v>272</v>
      </c>
      <c r="M34" s="44" t="s">
        <v>113</v>
      </c>
      <c r="N34" s="44" t="str">
        <f>"03.2023"</f>
        <v>03.2023</v>
      </c>
      <c r="O34" s="44" t="str">
        <f>"01.2024"</f>
        <v>01.2024</v>
      </c>
      <c r="P34" s="44" t="s">
        <v>54</v>
      </c>
      <c r="Q34" s="44" t="s">
        <v>67</v>
      </c>
      <c r="R34" s="44" t="s">
        <v>30</v>
      </c>
      <c r="S34" s="44" t="s">
        <v>67</v>
      </c>
      <c r="T34" s="44" t="s">
        <v>56</v>
      </c>
      <c r="U34" s="44">
        <v>0</v>
      </c>
      <c r="V34" s="48" t="s">
        <v>70</v>
      </c>
      <c r="W34" s="12"/>
      <c r="X34" s="12"/>
      <c r="Y34" s="12"/>
      <c r="Z34" s="12"/>
    </row>
    <row r="35" spans="1:26" ht="67.5" x14ac:dyDescent="0.2">
      <c r="A35" s="44">
        <v>14</v>
      </c>
      <c r="B35" s="44" t="s">
        <v>303</v>
      </c>
      <c r="C35" s="44" t="s">
        <v>307</v>
      </c>
      <c r="D35" s="44" t="s">
        <v>104</v>
      </c>
      <c r="E35" s="44" t="s">
        <v>304</v>
      </c>
      <c r="F35" s="45" t="s">
        <v>83</v>
      </c>
      <c r="G35" s="48" t="s">
        <v>119</v>
      </c>
      <c r="H35" s="44" t="s">
        <v>305</v>
      </c>
      <c r="I35" s="44" t="s">
        <v>306</v>
      </c>
      <c r="J35" s="45" t="s">
        <v>29</v>
      </c>
      <c r="K35" s="45" t="s">
        <v>53</v>
      </c>
      <c r="L35" s="50" t="s">
        <v>308</v>
      </c>
      <c r="M35" s="44" t="s">
        <v>113</v>
      </c>
      <c r="N35" s="44" t="str">
        <f t="shared" si="1"/>
        <v>05.2023</v>
      </c>
      <c r="O35" s="44" t="str">
        <f>"01.2024"</f>
        <v>01.2024</v>
      </c>
      <c r="P35" s="44" t="s">
        <v>58</v>
      </c>
      <c r="Q35" s="44" t="s">
        <v>56</v>
      </c>
      <c r="R35" s="44" t="s">
        <v>30</v>
      </c>
      <c r="S35" s="44" t="s">
        <v>67</v>
      </c>
      <c r="T35" s="48" t="s">
        <v>31</v>
      </c>
      <c r="U35" s="48" t="s">
        <v>31</v>
      </c>
      <c r="V35" s="43" t="s">
        <v>70</v>
      </c>
      <c r="W35" s="12"/>
      <c r="X35" s="12"/>
      <c r="Y35" s="12"/>
      <c r="Z35" s="12"/>
    </row>
    <row r="36" spans="1:26" ht="67.5" x14ac:dyDescent="0.2">
      <c r="A36" s="8">
        <v>15</v>
      </c>
      <c r="B36" s="53" t="s">
        <v>185</v>
      </c>
      <c r="C36" s="53" t="s">
        <v>143</v>
      </c>
      <c r="D36" s="44" t="s">
        <v>104</v>
      </c>
      <c r="E36" s="53" t="s">
        <v>207</v>
      </c>
      <c r="F36" s="45" t="s">
        <v>83</v>
      </c>
      <c r="G36" s="44" t="s">
        <v>175</v>
      </c>
      <c r="H36" s="44" t="s">
        <v>175</v>
      </c>
      <c r="I36" s="44" t="s">
        <v>203</v>
      </c>
      <c r="J36" s="45" t="s">
        <v>29</v>
      </c>
      <c r="K36" s="45" t="s">
        <v>53</v>
      </c>
      <c r="L36" s="50" t="s">
        <v>211</v>
      </c>
      <c r="M36" s="44" t="s">
        <v>113</v>
      </c>
      <c r="N36" s="28" t="str">
        <f t="shared" ref="N36:N55" si="6">"01.2023"</f>
        <v>01.2023</v>
      </c>
      <c r="O36" s="44">
        <v>1.2023999999999999</v>
      </c>
      <c r="P36" s="44" t="s">
        <v>116</v>
      </c>
      <c r="Q36" s="8" t="s">
        <v>56</v>
      </c>
      <c r="R36" s="48" t="s">
        <v>30</v>
      </c>
      <c r="S36" s="8" t="s">
        <v>56</v>
      </c>
      <c r="T36" s="48" t="s">
        <v>31</v>
      </c>
      <c r="U36" s="48" t="s">
        <v>31</v>
      </c>
      <c r="V36" s="48" t="s">
        <v>70</v>
      </c>
      <c r="W36" s="10"/>
      <c r="X36" s="45"/>
      <c r="Y36" s="10"/>
      <c r="Z36" s="10"/>
    </row>
    <row r="37" spans="1:26" s="13" customFormat="1" ht="67.5" x14ac:dyDescent="0.2">
      <c r="A37" s="8">
        <v>16</v>
      </c>
      <c r="B37" s="11" t="s">
        <v>92</v>
      </c>
      <c r="C37" s="44" t="s">
        <v>91</v>
      </c>
      <c r="D37" s="44" t="s">
        <v>104</v>
      </c>
      <c r="E37" s="44" t="s">
        <v>144</v>
      </c>
      <c r="F37" s="45" t="s">
        <v>129</v>
      </c>
      <c r="G37" s="53" t="s">
        <v>123</v>
      </c>
      <c r="H37" s="44" t="s">
        <v>93</v>
      </c>
      <c r="I37" s="44">
        <v>47.88</v>
      </c>
      <c r="J37" s="45" t="s">
        <v>29</v>
      </c>
      <c r="K37" s="45" t="s">
        <v>53</v>
      </c>
      <c r="L37" s="15" t="s">
        <v>241</v>
      </c>
      <c r="M37" s="14" t="s">
        <v>113</v>
      </c>
      <c r="N37" s="28" t="str">
        <f t="shared" si="6"/>
        <v>01.2023</v>
      </c>
      <c r="O37" s="44">
        <v>1.2023999999999999</v>
      </c>
      <c r="P37" s="21" t="s">
        <v>54</v>
      </c>
      <c r="Q37" s="44" t="s">
        <v>67</v>
      </c>
      <c r="R37" s="48" t="s">
        <v>30</v>
      </c>
      <c r="S37" s="44" t="s">
        <v>67</v>
      </c>
      <c r="T37" s="48" t="s">
        <v>56</v>
      </c>
      <c r="U37" s="48" t="s">
        <v>31</v>
      </c>
      <c r="V37" s="48" t="s">
        <v>70</v>
      </c>
      <c r="W37" s="12"/>
      <c r="X37" s="12"/>
      <c r="Y37" s="12"/>
      <c r="Z37" s="12"/>
    </row>
    <row r="38" spans="1:26" ht="67.5" x14ac:dyDescent="0.2">
      <c r="A38" s="44">
        <v>17</v>
      </c>
      <c r="B38" s="44" t="s">
        <v>215</v>
      </c>
      <c r="C38" s="44" t="s">
        <v>216</v>
      </c>
      <c r="D38" s="44" t="s">
        <v>104</v>
      </c>
      <c r="E38" s="44" t="s">
        <v>251</v>
      </c>
      <c r="F38" s="45" t="s">
        <v>129</v>
      </c>
      <c r="G38" s="44" t="s">
        <v>252</v>
      </c>
      <c r="H38" s="44" t="s">
        <v>253</v>
      </c>
      <c r="I38" s="44" t="s">
        <v>257</v>
      </c>
      <c r="J38" s="45" t="s">
        <v>29</v>
      </c>
      <c r="K38" s="45" t="s">
        <v>53</v>
      </c>
      <c r="L38" s="50" t="s">
        <v>258</v>
      </c>
      <c r="M38" s="44" t="s">
        <v>113</v>
      </c>
      <c r="N38" s="54" t="str">
        <f t="shared" si="3"/>
        <v>02.2023</v>
      </c>
      <c r="O38" s="54" t="str">
        <f>"01.2024"</f>
        <v>01.2024</v>
      </c>
      <c r="P38" s="44" t="s">
        <v>54</v>
      </c>
      <c r="Q38" s="44" t="s">
        <v>67</v>
      </c>
      <c r="R38" s="44" t="s">
        <v>30</v>
      </c>
      <c r="S38" s="44" t="s">
        <v>56</v>
      </c>
      <c r="T38" s="44" t="s">
        <v>56</v>
      </c>
      <c r="U38" s="48" t="s">
        <v>31</v>
      </c>
      <c r="V38" s="48" t="s">
        <v>70</v>
      </c>
      <c r="W38" s="44"/>
      <c r="X38" s="10"/>
      <c r="Y38" s="44"/>
      <c r="Z38" s="44"/>
    </row>
    <row r="39" spans="1:26" ht="71.25" customHeight="1" x14ac:dyDescent="0.2">
      <c r="A39" s="41">
        <v>18</v>
      </c>
      <c r="B39" s="44" t="s">
        <v>215</v>
      </c>
      <c r="C39" s="44" t="s">
        <v>216</v>
      </c>
      <c r="D39" s="44" t="s">
        <v>104</v>
      </c>
      <c r="E39" s="44" t="s">
        <v>147</v>
      </c>
      <c r="F39" s="45" t="s">
        <v>129</v>
      </c>
      <c r="G39" s="48" t="s">
        <v>217</v>
      </c>
      <c r="H39" s="44" t="s">
        <v>218</v>
      </c>
      <c r="I39" s="44" t="s">
        <v>283</v>
      </c>
      <c r="J39" s="45" t="s">
        <v>29</v>
      </c>
      <c r="K39" s="45" t="s">
        <v>53</v>
      </c>
      <c r="L39" s="50" t="s">
        <v>284</v>
      </c>
      <c r="M39" s="44" t="s">
        <v>113</v>
      </c>
      <c r="N39" s="44" t="str">
        <f t="shared" si="4"/>
        <v>04.2023</v>
      </c>
      <c r="O39" s="44" t="str">
        <f t="shared" ref="O39:O46" si="7">"01.2024"</f>
        <v>01.2024</v>
      </c>
      <c r="P39" s="44" t="s">
        <v>54</v>
      </c>
      <c r="Q39" s="44" t="s">
        <v>67</v>
      </c>
      <c r="R39" s="44" t="s">
        <v>30</v>
      </c>
      <c r="S39" s="44" t="s">
        <v>67</v>
      </c>
      <c r="T39" s="48" t="s">
        <v>56</v>
      </c>
      <c r="U39" s="48" t="s">
        <v>31</v>
      </c>
      <c r="V39" s="43" t="s">
        <v>70</v>
      </c>
      <c r="W39" s="12"/>
      <c r="X39" s="12"/>
      <c r="Y39" s="12"/>
      <c r="Z39" s="12"/>
    </row>
    <row r="40" spans="1:26" ht="72" customHeight="1" x14ac:dyDescent="0.2">
      <c r="A40" s="44">
        <v>19</v>
      </c>
      <c r="B40" s="44" t="s">
        <v>215</v>
      </c>
      <c r="C40" s="44" t="s">
        <v>216</v>
      </c>
      <c r="D40" s="44" t="s">
        <v>104</v>
      </c>
      <c r="E40" s="44" t="s">
        <v>297</v>
      </c>
      <c r="F40" s="45" t="s">
        <v>129</v>
      </c>
      <c r="G40" s="48" t="s">
        <v>217</v>
      </c>
      <c r="H40" s="44" t="s">
        <v>218</v>
      </c>
      <c r="I40" s="44" t="s">
        <v>285</v>
      </c>
      <c r="J40" s="45" t="s">
        <v>29</v>
      </c>
      <c r="K40" s="45" t="s">
        <v>53</v>
      </c>
      <c r="L40" s="50" t="s">
        <v>286</v>
      </c>
      <c r="M40" s="44" t="s">
        <v>113</v>
      </c>
      <c r="N40" s="44" t="str">
        <f t="shared" si="4"/>
        <v>04.2023</v>
      </c>
      <c r="O40" s="44" t="str">
        <f t="shared" si="7"/>
        <v>01.2024</v>
      </c>
      <c r="P40" s="44" t="s">
        <v>54</v>
      </c>
      <c r="Q40" s="44" t="s">
        <v>67</v>
      </c>
      <c r="R40" s="44" t="s">
        <v>30</v>
      </c>
      <c r="S40" s="44" t="s">
        <v>67</v>
      </c>
      <c r="T40" s="48" t="s">
        <v>56</v>
      </c>
      <c r="U40" s="48" t="s">
        <v>31</v>
      </c>
      <c r="V40" s="43" t="s">
        <v>70</v>
      </c>
      <c r="W40" s="12"/>
      <c r="X40" s="12"/>
      <c r="Y40" s="12"/>
      <c r="Z40" s="12"/>
    </row>
    <row r="41" spans="1:26" ht="69" customHeight="1" x14ac:dyDescent="0.2">
      <c r="A41" s="41">
        <v>20</v>
      </c>
      <c r="B41" s="44" t="s">
        <v>183</v>
      </c>
      <c r="C41" s="44" t="s">
        <v>145</v>
      </c>
      <c r="D41" s="44" t="s">
        <v>104</v>
      </c>
      <c r="E41" s="44" t="s">
        <v>146</v>
      </c>
      <c r="F41" s="45" t="s">
        <v>129</v>
      </c>
      <c r="G41" s="48" t="s">
        <v>121</v>
      </c>
      <c r="H41" s="44" t="s">
        <v>66</v>
      </c>
      <c r="I41" s="44">
        <v>10513</v>
      </c>
      <c r="J41" s="45" t="s">
        <v>29</v>
      </c>
      <c r="K41" s="45" t="s">
        <v>53</v>
      </c>
      <c r="L41" s="50" t="s">
        <v>287</v>
      </c>
      <c r="M41" s="44" t="s">
        <v>113</v>
      </c>
      <c r="N41" s="44" t="str">
        <f t="shared" si="4"/>
        <v>04.2023</v>
      </c>
      <c r="O41" s="44" t="str">
        <f t="shared" si="7"/>
        <v>01.2024</v>
      </c>
      <c r="P41" s="44" t="s">
        <v>54</v>
      </c>
      <c r="Q41" s="44" t="s">
        <v>67</v>
      </c>
      <c r="R41" s="44" t="s">
        <v>30</v>
      </c>
      <c r="S41" s="44" t="s">
        <v>67</v>
      </c>
      <c r="T41" s="48" t="s">
        <v>56</v>
      </c>
      <c r="U41" s="48" t="s">
        <v>31</v>
      </c>
      <c r="V41" s="43" t="s">
        <v>70</v>
      </c>
      <c r="W41" s="12"/>
      <c r="X41" s="12"/>
      <c r="Y41" s="12"/>
      <c r="Z41" s="12"/>
    </row>
    <row r="42" spans="1:26" ht="66.75" customHeight="1" x14ac:dyDescent="0.2">
      <c r="A42" s="44">
        <v>21</v>
      </c>
      <c r="B42" s="44" t="s">
        <v>152</v>
      </c>
      <c r="C42" s="44" t="s">
        <v>153</v>
      </c>
      <c r="D42" s="44" t="s">
        <v>104</v>
      </c>
      <c r="E42" s="44" t="s">
        <v>288</v>
      </c>
      <c r="F42" s="45" t="s">
        <v>129</v>
      </c>
      <c r="G42" s="48" t="s">
        <v>121</v>
      </c>
      <c r="H42" s="44" t="s">
        <v>66</v>
      </c>
      <c r="I42" s="44">
        <v>52.35</v>
      </c>
      <c r="J42" s="45" t="s">
        <v>29</v>
      </c>
      <c r="K42" s="45" t="s">
        <v>53</v>
      </c>
      <c r="L42" s="50" t="s">
        <v>289</v>
      </c>
      <c r="M42" s="44" t="s">
        <v>113</v>
      </c>
      <c r="N42" s="44" t="str">
        <f t="shared" si="4"/>
        <v>04.2023</v>
      </c>
      <c r="O42" s="44" t="str">
        <f t="shared" si="7"/>
        <v>01.2024</v>
      </c>
      <c r="P42" s="44" t="s">
        <v>54</v>
      </c>
      <c r="Q42" s="44" t="s">
        <v>67</v>
      </c>
      <c r="R42" s="44" t="s">
        <v>30</v>
      </c>
      <c r="S42" s="44" t="s">
        <v>67</v>
      </c>
      <c r="T42" s="48" t="s">
        <v>56</v>
      </c>
      <c r="U42" s="48" t="s">
        <v>31</v>
      </c>
      <c r="V42" s="43" t="s">
        <v>70</v>
      </c>
      <c r="W42" s="12"/>
      <c r="X42" s="12"/>
      <c r="Y42" s="12"/>
      <c r="Z42" s="12"/>
    </row>
    <row r="43" spans="1:26" ht="67.5" x14ac:dyDescent="0.2">
      <c r="A43" s="41">
        <v>22</v>
      </c>
      <c r="B43" s="44" t="s">
        <v>152</v>
      </c>
      <c r="C43" s="44" t="s">
        <v>153</v>
      </c>
      <c r="D43" s="44" t="s">
        <v>104</v>
      </c>
      <c r="E43" s="44" t="s">
        <v>290</v>
      </c>
      <c r="F43" s="45" t="s">
        <v>129</v>
      </c>
      <c r="G43" s="48" t="s">
        <v>121</v>
      </c>
      <c r="H43" s="44" t="s">
        <v>66</v>
      </c>
      <c r="I43" s="44">
        <v>115.6</v>
      </c>
      <c r="J43" s="45" t="s">
        <v>29</v>
      </c>
      <c r="K43" s="45" t="s">
        <v>53</v>
      </c>
      <c r="L43" s="50" t="s">
        <v>291</v>
      </c>
      <c r="M43" s="44" t="s">
        <v>113</v>
      </c>
      <c r="N43" s="44" t="str">
        <f t="shared" si="4"/>
        <v>04.2023</v>
      </c>
      <c r="O43" s="44" t="str">
        <f t="shared" si="7"/>
        <v>01.2024</v>
      </c>
      <c r="P43" s="44" t="s">
        <v>54</v>
      </c>
      <c r="Q43" s="44" t="s">
        <v>67</v>
      </c>
      <c r="R43" s="44" t="s">
        <v>30</v>
      </c>
      <c r="S43" s="44" t="s">
        <v>67</v>
      </c>
      <c r="T43" s="48" t="s">
        <v>56</v>
      </c>
      <c r="U43" s="48" t="s">
        <v>31</v>
      </c>
      <c r="V43" s="43" t="s">
        <v>70</v>
      </c>
      <c r="W43" s="12"/>
      <c r="X43" s="12"/>
      <c r="Y43" s="12"/>
      <c r="Z43" s="12"/>
    </row>
    <row r="44" spans="1:26" ht="67.5" x14ac:dyDescent="0.2">
      <c r="A44" s="44">
        <v>23</v>
      </c>
      <c r="B44" s="44" t="s">
        <v>152</v>
      </c>
      <c r="C44" s="44" t="s">
        <v>153</v>
      </c>
      <c r="D44" s="44" t="s">
        <v>104</v>
      </c>
      <c r="E44" s="44" t="s">
        <v>292</v>
      </c>
      <c r="F44" s="45" t="s">
        <v>129</v>
      </c>
      <c r="G44" s="48" t="s">
        <v>121</v>
      </c>
      <c r="H44" s="44" t="s">
        <v>66</v>
      </c>
      <c r="I44" s="44">
        <v>13.2</v>
      </c>
      <c r="J44" s="45" t="s">
        <v>29</v>
      </c>
      <c r="K44" s="45" t="s">
        <v>53</v>
      </c>
      <c r="L44" s="50" t="s">
        <v>293</v>
      </c>
      <c r="M44" s="44" t="s">
        <v>113</v>
      </c>
      <c r="N44" s="44" t="str">
        <f t="shared" si="4"/>
        <v>04.2023</v>
      </c>
      <c r="O44" s="44" t="str">
        <f t="shared" si="7"/>
        <v>01.2024</v>
      </c>
      <c r="P44" s="44" t="s">
        <v>54</v>
      </c>
      <c r="Q44" s="44" t="s">
        <v>67</v>
      </c>
      <c r="R44" s="44" t="s">
        <v>30</v>
      </c>
      <c r="S44" s="44" t="s">
        <v>67</v>
      </c>
      <c r="T44" s="48" t="s">
        <v>56</v>
      </c>
      <c r="U44" s="48" t="s">
        <v>31</v>
      </c>
      <c r="V44" s="43" t="s">
        <v>70</v>
      </c>
      <c r="W44" s="12"/>
      <c r="X44" s="12"/>
      <c r="Y44" s="12"/>
      <c r="Z44" s="12"/>
    </row>
    <row r="45" spans="1:26" ht="67.5" x14ac:dyDescent="0.2">
      <c r="A45" s="41">
        <v>24</v>
      </c>
      <c r="B45" s="41" t="s">
        <v>55</v>
      </c>
      <c r="C45" s="41" t="s">
        <v>80</v>
      </c>
      <c r="D45" s="41" t="s">
        <v>103</v>
      </c>
      <c r="E45" s="41" t="s">
        <v>79</v>
      </c>
      <c r="F45" s="47" t="s">
        <v>83</v>
      </c>
      <c r="G45" s="34" t="s">
        <v>118</v>
      </c>
      <c r="H45" s="41" t="s">
        <v>134</v>
      </c>
      <c r="I45" s="41">
        <v>2194</v>
      </c>
      <c r="J45" s="47" t="s">
        <v>29</v>
      </c>
      <c r="K45" s="47" t="s">
        <v>53</v>
      </c>
      <c r="L45" s="46" t="s">
        <v>277</v>
      </c>
      <c r="M45" s="41" t="s">
        <v>113</v>
      </c>
      <c r="N45" s="41" t="str">
        <f t="shared" si="4"/>
        <v>04.2023</v>
      </c>
      <c r="O45" s="41" t="str">
        <f t="shared" ref="O45" si="8">"01.2024"</f>
        <v>01.2024</v>
      </c>
      <c r="P45" s="41" t="s">
        <v>58</v>
      </c>
      <c r="Q45" s="41" t="s">
        <v>56</v>
      </c>
      <c r="R45" s="41" t="s">
        <v>30</v>
      </c>
      <c r="S45" s="52" t="s">
        <v>67</v>
      </c>
      <c r="T45" s="43" t="s">
        <v>56</v>
      </c>
      <c r="U45" s="43" t="s">
        <v>31</v>
      </c>
      <c r="V45" s="43" t="s">
        <v>70</v>
      </c>
      <c r="W45" s="25"/>
      <c r="X45" s="25"/>
      <c r="Y45" s="25"/>
      <c r="Z45" s="25"/>
    </row>
    <row r="46" spans="1:26" ht="67.5" x14ac:dyDescent="0.2">
      <c r="A46" s="41">
        <v>25</v>
      </c>
      <c r="B46" s="44" t="s">
        <v>215</v>
      </c>
      <c r="C46" s="44" t="s">
        <v>216</v>
      </c>
      <c r="D46" s="44" t="s">
        <v>104</v>
      </c>
      <c r="E46" s="44" t="s">
        <v>148</v>
      </c>
      <c r="F46" s="45" t="s">
        <v>129</v>
      </c>
      <c r="G46" s="48" t="s">
        <v>217</v>
      </c>
      <c r="H46" s="44" t="s">
        <v>218</v>
      </c>
      <c r="I46" s="44" t="s">
        <v>294</v>
      </c>
      <c r="J46" s="45" t="s">
        <v>29</v>
      </c>
      <c r="K46" s="45" t="s">
        <v>53</v>
      </c>
      <c r="L46" s="50" t="s">
        <v>296</v>
      </c>
      <c r="M46" s="44" t="s">
        <v>113</v>
      </c>
      <c r="N46" s="44" t="str">
        <f t="shared" si="4"/>
        <v>04.2023</v>
      </c>
      <c r="O46" s="44" t="str">
        <f t="shared" si="7"/>
        <v>01.2024</v>
      </c>
      <c r="P46" s="44" t="s">
        <v>54</v>
      </c>
      <c r="Q46" s="44" t="s">
        <v>67</v>
      </c>
      <c r="R46" s="44" t="s">
        <v>30</v>
      </c>
      <c r="S46" s="44" t="s">
        <v>67</v>
      </c>
      <c r="T46" s="48" t="s">
        <v>56</v>
      </c>
      <c r="U46" s="48" t="s">
        <v>31</v>
      </c>
      <c r="V46" s="43" t="s">
        <v>70</v>
      </c>
      <c r="W46" s="12"/>
      <c r="X46" s="12"/>
      <c r="Y46" s="12"/>
      <c r="Z46" s="12"/>
    </row>
    <row r="47" spans="1:26" ht="67.5" x14ac:dyDescent="0.2">
      <c r="A47" s="44">
        <v>26</v>
      </c>
      <c r="B47" s="44" t="s">
        <v>245</v>
      </c>
      <c r="C47" s="44" t="s">
        <v>246</v>
      </c>
      <c r="D47" s="44" t="s">
        <v>106</v>
      </c>
      <c r="E47" s="44" t="s">
        <v>247</v>
      </c>
      <c r="F47" s="45" t="s">
        <v>83</v>
      </c>
      <c r="G47" s="44">
        <v>876</v>
      </c>
      <c r="H47" s="44" t="s">
        <v>248</v>
      </c>
      <c r="I47" s="44">
        <v>1</v>
      </c>
      <c r="J47" s="45" t="s">
        <v>29</v>
      </c>
      <c r="K47" s="45" t="s">
        <v>53</v>
      </c>
      <c r="L47" s="50" t="s">
        <v>295</v>
      </c>
      <c r="M47" s="44" t="s">
        <v>113</v>
      </c>
      <c r="N47" s="44" t="str">
        <f t="shared" si="4"/>
        <v>04.2023</v>
      </c>
      <c r="O47" s="44" t="str">
        <f>"02.2024"</f>
        <v>02.2024</v>
      </c>
      <c r="P47" s="44" t="s">
        <v>116</v>
      </c>
      <c r="Q47" s="44" t="s">
        <v>56</v>
      </c>
      <c r="R47" s="44" t="s">
        <v>30</v>
      </c>
      <c r="S47" s="44" t="s">
        <v>56</v>
      </c>
      <c r="T47" s="44">
        <v>0</v>
      </c>
      <c r="U47" s="48" t="s">
        <v>31</v>
      </c>
      <c r="V47" s="43" t="s">
        <v>70</v>
      </c>
      <c r="W47" s="12"/>
      <c r="X47" s="12"/>
      <c r="Y47" s="12"/>
      <c r="Z47" s="12"/>
    </row>
    <row r="48" spans="1:26" ht="67.5" x14ac:dyDescent="0.2">
      <c r="A48" s="8">
        <v>27</v>
      </c>
      <c r="B48" s="8" t="s">
        <v>184</v>
      </c>
      <c r="C48" s="8" t="s">
        <v>141</v>
      </c>
      <c r="D48" s="8" t="s">
        <v>104</v>
      </c>
      <c r="E48" s="8" t="s">
        <v>142</v>
      </c>
      <c r="F48" s="45" t="s">
        <v>129</v>
      </c>
      <c r="G48" s="44" t="s">
        <v>175</v>
      </c>
      <c r="H48" s="8" t="s">
        <v>175</v>
      </c>
      <c r="I48" s="8" t="s">
        <v>149</v>
      </c>
      <c r="J48" s="45" t="s">
        <v>29</v>
      </c>
      <c r="K48" s="45" t="s">
        <v>53</v>
      </c>
      <c r="L48" s="29" t="s">
        <v>234</v>
      </c>
      <c r="M48" s="8" t="s">
        <v>113</v>
      </c>
      <c r="N48" s="28" t="str">
        <f t="shared" ref="N48" si="9">"01.2023"</f>
        <v>01.2023</v>
      </c>
      <c r="O48" s="8" t="str">
        <f>"02.2024"</f>
        <v>02.2024</v>
      </c>
      <c r="P48" s="44" t="s">
        <v>54</v>
      </c>
      <c r="Q48" s="8" t="s">
        <v>67</v>
      </c>
      <c r="R48" s="48" t="s">
        <v>30</v>
      </c>
      <c r="S48" s="8" t="s">
        <v>67</v>
      </c>
      <c r="T48" s="48" t="s">
        <v>56</v>
      </c>
      <c r="U48" s="48" t="s">
        <v>31</v>
      </c>
      <c r="V48" s="48" t="s">
        <v>70</v>
      </c>
      <c r="W48" s="10"/>
      <c r="X48" s="45"/>
      <c r="Y48" s="10"/>
      <c r="Z48" s="10"/>
    </row>
    <row r="49" spans="1:26" ht="75.75" customHeight="1" x14ac:dyDescent="0.2">
      <c r="A49" s="79">
        <v>28</v>
      </c>
      <c r="B49" s="79" t="s">
        <v>152</v>
      </c>
      <c r="C49" s="79" t="s">
        <v>153</v>
      </c>
      <c r="D49" s="79" t="s">
        <v>104</v>
      </c>
      <c r="E49" s="79" t="s">
        <v>298</v>
      </c>
      <c r="F49" s="77" t="s">
        <v>129</v>
      </c>
      <c r="G49" s="75" t="s">
        <v>121</v>
      </c>
      <c r="H49" s="79" t="s">
        <v>66</v>
      </c>
      <c r="I49" s="79">
        <v>239.31399999999999</v>
      </c>
      <c r="J49" s="77" t="s">
        <v>29</v>
      </c>
      <c r="K49" s="77" t="s">
        <v>53</v>
      </c>
      <c r="L49" s="81" t="s">
        <v>299</v>
      </c>
      <c r="M49" s="79" t="s">
        <v>113</v>
      </c>
      <c r="N49" s="79" t="str">
        <f t="shared" si="4"/>
        <v>04.2023</v>
      </c>
      <c r="O49" s="79" t="str">
        <f>"01.2024"</f>
        <v>01.2024</v>
      </c>
      <c r="P49" s="79" t="s">
        <v>54</v>
      </c>
      <c r="Q49" s="79" t="s">
        <v>67</v>
      </c>
      <c r="R49" s="79" t="s">
        <v>30</v>
      </c>
      <c r="S49" s="79" t="s">
        <v>67</v>
      </c>
      <c r="T49" s="75" t="s">
        <v>56</v>
      </c>
      <c r="U49" s="75" t="s">
        <v>31</v>
      </c>
      <c r="V49" s="43" t="s">
        <v>70</v>
      </c>
      <c r="W49" s="25"/>
      <c r="X49" s="25"/>
      <c r="Y49" s="25"/>
      <c r="Z49" s="25"/>
    </row>
    <row r="50" spans="1:26" s="95" customFormat="1" ht="74.25" customHeight="1" x14ac:dyDescent="0.2">
      <c r="A50" s="84" t="s">
        <v>530</v>
      </c>
      <c r="B50" s="84" t="s">
        <v>215</v>
      </c>
      <c r="C50" s="84" t="s">
        <v>216</v>
      </c>
      <c r="D50" s="84" t="s">
        <v>104</v>
      </c>
      <c r="E50" s="84" t="s">
        <v>358</v>
      </c>
      <c r="F50" s="84" t="s">
        <v>129</v>
      </c>
      <c r="G50" s="84" t="s">
        <v>252</v>
      </c>
      <c r="H50" s="84" t="s">
        <v>268</v>
      </c>
      <c r="I50" s="84" t="s">
        <v>359</v>
      </c>
      <c r="J50" s="84" t="s">
        <v>29</v>
      </c>
      <c r="K50" s="84" t="s">
        <v>53</v>
      </c>
      <c r="L50" s="86" t="s">
        <v>360</v>
      </c>
      <c r="M50" s="83" t="s">
        <v>113</v>
      </c>
      <c r="N50" s="83" t="str">
        <f t="shared" ref="N50:N70" si="10">"08.2023"</f>
        <v>08.2023</v>
      </c>
      <c r="O50" s="83" t="str">
        <f>"01.2024"</f>
        <v>01.2024</v>
      </c>
      <c r="P50" s="84" t="s">
        <v>54</v>
      </c>
      <c r="Q50" s="83" t="s">
        <v>67</v>
      </c>
      <c r="R50" s="83" t="s">
        <v>30</v>
      </c>
      <c r="S50" s="83" t="s">
        <v>67</v>
      </c>
      <c r="T50" s="85" t="s">
        <v>56</v>
      </c>
      <c r="U50" s="85" t="s">
        <v>31</v>
      </c>
      <c r="V50" s="85" t="s">
        <v>70</v>
      </c>
      <c r="W50" s="84"/>
      <c r="X50" s="84"/>
      <c r="Y50" s="84"/>
      <c r="Z50" s="84"/>
    </row>
    <row r="51" spans="1:26" ht="67.5" x14ac:dyDescent="0.2">
      <c r="A51" s="78" t="s">
        <v>531</v>
      </c>
      <c r="B51" s="91" t="s">
        <v>55</v>
      </c>
      <c r="C51" s="91" t="s">
        <v>80</v>
      </c>
      <c r="D51" s="80" t="s">
        <v>103</v>
      </c>
      <c r="E51" s="80" t="s">
        <v>79</v>
      </c>
      <c r="F51" s="78" t="s">
        <v>83</v>
      </c>
      <c r="G51" s="78" t="s">
        <v>118</v>
      </c>
      <c r="H51" s="80" t="s">
        <v>265</v>
      </c>
      <c r="I51" s="80">
        <v>1300</v>
      </c>
      <c r="J51" s="78" t="s">
        <v>29</v>
      </c>
      <c r="K51" s="78" t="s">
        <v>53</v>
      </c>
      <c r="L51" s="82" t="s">
        <v>373</v>
      </c>
      <c r="M51" s="92" t="s">
        <v>113</v>
      </c>
      <c r="N51" s="93" t="str">
        <f t="shared" si="5"/>
        <v>09.2023</v>
      </c>
      <c r="O51" s="92" t="str">
        <f>"02.2024"</f>
        <v>02.2024</v>
      </c>
      <c r="P51" s="92" t="s">
        <v>58</v>
      </c>
      <c r="Q51" s="92" t="s">
        <v>56</v>
      </c>
      <c r="R51" s="76" t="s">
        <v>30</v>
      </c>
      <c r="S51" s="92" t="s">
        <v>67</v>
      </c>
      <c r="T51" s="76" t="s">
        <v>56</v>
      </c>
      <c r="U51" s="76" t="s">
        <v>31</v>
      </c>
      <c r="V51" s="76" t="s">
        <v>70</v>
      </c>
      <c r="W51" s="94"/>
      <c r="X51" s="78"/>
      <c r="Y51" s="94"/>
      <c r="Z51" s="94"/>
    </row>
    <row r="52" spans="1:26" ht="45" x14ac:dyDescent="0.2">
      <c r="A52" s="45" t="s">
        <v>532</v>
      </c>
      <c r="B52" s="8" t="s">
        <v>367</v>
      </c>
      <c r="C52" s="8" t="s">
        <v>368</v>
      </c>
      <c r="D52" s="8" t="s">
        <v>103</v>
      </c>
      <c r="E52" s="8" t="s">
        <v>369</v>
      </c>
      <c r="F52" s="45" t="s">
        <v>83</v>
      </c>
      <c r="G52" s="44" t="s">
        <v>281</v>
      </c>
      <c r="H52" s="8" t="s">
        <v>282</v>
      </c>
      <c r="I52" s="8" t="s">
        <v>370</v>
      </c>
      <c r="J52" s="45" t="s">
        <v>29</v>
      </c>
      <c r="K52" s="45" t="s">
        <v>53</v>
      </c>
      <c r="L52" s="30">
        <v>3969760</v>
      </c>
      <c r="M52" s="8" t="s">
        <v>113</v>
      </c>
      <c r="N52" s="28" t="str">
        <f t="shared" si="5"/>
        <v>09.2023</v>
      </c>
      <c r="O52" s="8" t="str">
        <f>"01.2024"</f>
        <v>01.2024</v>
      </c>
      <c r="P52" s="8" t="s">
        <v>116</v>
      </c>
      <c r="Q52" s="8" t="s">
        <v>56</v>
      </c>
      <c r="R52" s="48" t="s">
        <v>30</v>
      </c>
      <c r="S52" s="8" t="s">
        <v>56</v>
      </c>
      <c r="T52" s="48" t="s">
        <v>31</v>
      </c>
      <c r="U52" s="48" t="s">
        <v>31</v>
      </c>
      <c r="V52" s="48" t="s">
        <v>70</v>
      </c>
      <c r="W52" s="10"/>
      <c r="X52" s="45"/>
      <c r="Y52" s="10"/>
      <c r="Z52" s="10"/>
    </row>
    <row r="53" spans="1:26" s="13" customFormat="1" ht="67.5" x14ac:dyDescent="0.2">
      <c r="A53" s="8">
        <v>32</v>
      </c>
      <c r="B53" s="11" t="s">
        <v>215</v>
      </c>
      <c r="C53" s="44" t="s">
        <v>216</v>
      </c>
      <c r="D53" s="44" t="s">
        <v>104</v>
      </c>
      <c r="E53" s="44" t="s">
        <v>226</v>
      </c>
      <c r="F53" s="45" t="s">
        <v>129</v>
      </c>
      <c r="G53" s="45" t="s">
        <v>217</v>
      </c>
      <c r="H53" s="8" t="s">
        <v>218</v>
      </c>
      <c r="I53" s="8" t="s">
        <v>219</v>
      </c>
      <c r="J53" s="45" t="s">
        <v>29</v>
      </c>
      <c r="K53" s="45" t="s">
        <v>53</v>
      </c>
      <c r="L53" s="15" t="s">
        <v>242</v>
      </c>
      <c r="M53" s="14" t="s">
        <v>113</v>
      </c>
      <c r="N53" s="28" t="str">
        <f t="shared" si="6"/>
        <v>01.2023</v>
      </c>
      <c r="O53" s="28" t="str">
        <f>"01.2024"</f>
        <v>01.2024</v>
      </c>
      <c r="P53" s="21" t="s">
        <v>54</v>
      </c>
      <c r="Q53" s="44" t="s">
        <v>67</v>
      </c>
      <c r="R53" s="48" t="s">
        <v>30</v>
      </c>
      <c r="S53" s="44" t="s">
        <v>67</v>
      </c>
      <c r="T53" s="48" t="s">
        <v>56</v>
      </c>
      <c r="U53" s="48" t="s">
        <v>31</v>
      </c>
      <c r="V53" s="48" t="s">
        <v>70</v>
      </c>
      <c r="W53" s="12"/>
      <c r="X53" s="12"/>
      <c r="Y53" s="12"/>
      <c r="Z53" s="12"/>
    </row>
    <row r="54" spans="1:26" s="13" customFormat="1" ht="174.75" customHeight="1" x14ac:dyDescent="0.2">
      <c r="A54" s="8">
        <v>33</v>
      </c>
      <c r="B54" s="11" t="s">
        <v>215</v>
      </c>
      <c r="C54" s="44" t="s">
        <v>216</v>
      </c>
      <c r="D54" s="44" t="s">
        <v>104</v>
      </c>
      <c r="E54" s="44" t="s">
        <v>227</v>
      </c>
      <c r="F54" s="45" t="s">
        <v>129</v>
      </c>
      <c r="G54" s="45" t="s">
        <v>217</v>
      </c>
      <c r="H54" s="8" t="s">
        <v>218</v>
      </c>
      <c r="I54" s="8" t="s">
        <v>224</v>
      </c>
      <c r="J54" s="45" t="s">
        <v>29</v>
      </c>
      <c r="K54" s="45" t="s">
        <v>53</v>
      </c>
      <c r="L54" s="15" t="s">
        <v>243</v>
      </c>
      <c r="M54" s="14" t="s">
        <v>113</v>
      </c>
      <c r="N54" s="28" t="str">
        <f t="shared" si="6"/>
        <v>01.2023</v>
      </c>
      <c r="O54" s="28" t="str">
        <f>"01.2024"</f>
        <v>01.2024</v>
      </c>
      <c r="P54" s="21" t="s">
        <v>54</v>
      </c>
      <c r="Q54" s="44" t="s">
        <v>67</v>
      </c>
      <c r="R54" s="48" t="s">
        <v>30</v>
      </c>
      <c r="S54" s="44" t="s">
        <v>67</v>
      </c>
      <c r="T54" s="48" t="s">
        <v>56</v>
      </c>
      <c r="U54" s="48" t="s">
        <v>31</v>
      </c>
      <c r="V54" s="48" t="s">
        <v>70</v>
      </c>
      <c r="W54" s="12"/>
      <c r="X54" s="12"/>
      <c r="Y54" s="12"/>
      <c r="Z54" s="12"/>
    </row>
    <row r="55" spans="1:26" s="13" customFormat="1" ht="67.5" x14ac:dyDescent="0.2">
      <c r="A55" s="8">
        <v>34</v>
      </c>
      <c r="B55" s="11" t="s">
        <v>220</v>
      </c>
      <c r="C55" s="44" t="s">
        <v>221</v>
      </c>
      <c r="D55" s="44" t="s">
        <v>104</v>
      </c>
      <c r="E55" s="44" t="s">
        <v>228</v>
      </c>
      <c r="F55" s="45" t="s">
        <v>129</v>
      </c>
      <c r="G55" s="45" t="s">
        <v>222</v>
      </c>
      <c r="H55" s="8" t="s">
        <v>223</v>
      </c>
      <c r="I55" s="8" t="s">
        <v>225</v>
      </c>
      <c r="J55" s="45" t="s">
        <v>29</v>
      </c>
      <c r="K55" s="45" t="s">
        <v>53</v>
      </c>
      <c r="L55" s="15" t="s">
        <v>244</v>
      </c>
      <c r="M55" s="14" t="s">
        <v>113</v>
      </c>
      <c r="N55" s="28" t="str">
        <f t="shared" si="6"/>
        <v>01.2023</v>
      </c>
      <c r="O55" s="28" t="str">
        <f>"01.2024"</f>
        <v>01.2024</v>
      </c>
      <c r="P55" s="21" t="s">
        <v>54</v>
      </c>
      <c r="Q55" s="44" t="s">
        <v>67</v>
      </c>
      <c r="R55" s="48" t="s">
        <v>30</v>
      </c>
      <c r="S55" s="44" t="s">
        <v>67</v>
      </c>
      <c r="T55" s="48" t="s">
        <v>56</v>
      </c>
      <c r="U55" s="48" t="s">
        <v>31</v>
      </c>
      <c r="V55" s="48" t="s">
        <v>70</v>
      </c>
      <c r="W55" s="12"/>
      <c r="X55" s="12"/>
      <c r="Y55" s="12"/>
      <c r="Z55" s="12"/>
    </row>
    <row r="56" spans="1:26" ht="66.75" customHeight="1" x14ac:dyDescent="0.2">
      <c r="A56" s="44">
        <v>35</v>
      </c>
      <c r="B56" s="44" t="s">
        <v>313</v>
      </c>
      <c r="C56" s="44" t="s">
        <v>314</v>
      </c>
      <c r="D56" s="44" t="s">
        <v>103</v>
      </c>
      <c r="E56" s="44" t="s">
        <v>140</v>
      </c>
      <c r="F56" s="45" t="s">
        <v>83</v>
      </c>
      <c r="G56" s="48" t="s">
        <v>312</v>
      </c>
      <c r="H56" s="44" t="s">
        <v>305</v>
      </c>
      <c r="I56" s="44" t="s">
        <v>324</v>
      </c>
      <c r="J56" s="45" t="s">
        <v>29</v>
      </c>
      <c r="K56" s="45" t="s">
        <v>53</v>
      </c>
      <c r="L56" s="50" t="s">
        <v>315</v>
      </c>
      <c r="M56" s="44" t="s">
        <v>113</v>
      </c>
      <c r="N56" s="44" t="str">
        <f t="shared" ref="N56:N59" si="11">"06.2023"</f>
        <v>06.2023</v>
      </c>
      <c r="O56" s="44" t="str">
        <f>"06.2024"</f>
        <v>06.2024</v>
      </c>
      <c r="P56" s="44" t="s">
        <v>116</v>
      </c>
      <c r="Q56" s="44" t="s">
        <v>56</v>
      </c>
      <c r="R56" s="44" t="s">
        <v>30</v>
      </c>
      <c r="S56" s="44" t="s">
        <v>56</v>
      </c>
      <c r="T56" s="48" t="s">
        <v>31</v>
      </c>
      <c r="U56" s="48" t="s">
        <v>31</v>
      </c>
      <c r="V56" s="48" t="s">
        <v>70</v>
      </c>
      <c r="W56" s="12"/>
      <c r="X56" s="12"/>
      <c r="Y56" s="12"/>
      <c r="Z56" s="12"/>
    </row>
    <row r="57" spans="1:26" ht="67.5" x14ac:dyDescent="0.2">
      <c r="A57" s="44">
        <v>36</v>
      </c>
      <c r="B57" s="44" t="s">
        <v>55</v>
      </c>
      <c r="C57" s="44" t="s">
        <v>80</v>
      </c>
      <c r="D57" s="44" t="s">
        <v>103</v>
      </c>
      <c r="E57" s="44" t="s">
        <v>79</v>
      </c>
      <c r="F57" s="45" t="s">
        <v>83</v>
      </c>
      <c r="G57" s="27" t="s">
        <v>118</v>
      </c>
      <c r="H57" s="44" t="s">
        <v>134</v>
      </c>
      <c r="I57" s="44">
        <v>2194</v>
      </c>
      <c r="J57" s="45" t="s">
        <v>29</v>
      </c>
      <c r="K57" s="45" t="s">
        <v>53</v>
      </c>
      <c r="L57" s="50" t="s">
        <v>300</v>
      </c>
      <c r="M57" s="44" t="s">
        <v>113</v>
      </c>
      <c r="N57" s="44" t="str">
        <f t="shared" si="1"/>
        <v>05.2023</v>
      </c>
      <c r="O57" s="44" t="str">
        <f>"02.2024"</f>
        <v>02.2024</v>
      </c>
      <c r="P57" s="44" t="s">
        <v>58</v>
      </c>
      <c r="Q57" s="44" t="s">
        <v>56</v>
      </c>
      <c r="R57" s="44" t="s">
        <v>30</v>
      </c>
      <c r="S57" s="44" t="s">
        <v>67</v>
      </c>
      <c r="T57" s="48" t="s">
        <v>56</v>
      </c>
      <c r="U57" s="48" t="s">
        <v>31</v>
      </c>
      <c r="V57" s="43" t="s">
        <v>70</v>
      </c>
      <c r="W57" s="12"/>
      <c r="X57" s="12"/>
      <c r="Y57" s="12"/>
      <c r="Z57" s="12"/>
    </row>
    <row r="58" spans="1:26" ht="146.25" customHeight="1" x14ac:dyDescent="0.2">
      <c r="A58" s="44">
        <v>37</v>
      </c>
      <c r="B58" s="44" t="s">
        <v>316</v>
      </c>
      <c r="C58" s="44" t="s">
        <v>317</v>
      </c>
      <c r="D58" s="44" t="s">
        <v>105</v>
      </c>
      <c r="E58" s="44" t="s">
        <v>323</v>
      </c>
      <c r="F58" s="45" t="s">
        <v>129</v>
      </c>
      <c r="G58" s="48" t="s">
        <v>318</v>
      </c>
      <c r="H58" s="44" t="s">
        <v>319</v>
      </c>
      <c r="I58" s="44" t="s">
        <v>320</v>
      </c>
      <c r="J58" s="45" t="s">
        <v>29</v>
      </c>
      <c r="K58" s="45" t="s">
        <v>53</v>
      </c>
      <c r="L58" s="50" t="s">
        <v>321</v>
      </c>
      <c r="M58" s="44" t="s">
        <v>113</v>
      </c>
      <c r="N58" s="44" t="str">
        <f t="shared" si="11"/>
        <v>06.2023</v>
      </c>
      <c r="O58" s="44" t="str">
        <f>"01.2024"</f>
        <v>01.2024</v>
      </c>
      <c r="P58" s="44" t="s">
        <v>54</v>
      </c>
      <c r="Q58" s="44" t="s">
        <v>67</v>
      </c>
      <c r="R58" s="44" t="s">
        <v>30</v>
      </c>
      <c r="S58" s="44" t="s">
        <v>67</v>
      </c>
      <c r="T58" s="48" t="s">
        <v>56</v>
      </c>
      <c r="U58" s="48" t="s">
        <v>31</v>
      </c>
      <c r="V58" s="48" t="s">
        <v>70</v>
      </c>
      <c r="W58" s="12"/>
      <c r="X58" s="12"/>
      <c r="Y58" s="12"/>
      <c r="Z58" s="12"/>
    </row>
    <row r="59" spans="1:26" ht="75.75" customHeight="1" x14ac:dyDescent="0.2">
      <c r="A59" s="44">
        <v>38</v>
      </c>
      <c r="B59" s="44" t="s">
        <v>152</v>
      </c>
      <c r="C59" s="44" t="s">
        <v>153</v>
      </c>
      <c r="D59" s="44" t="s">
        <v>104</v>
      </c>
      <c r="E59" s="44" t="s">
        <v>309</v>
      </c>
      <c r="F59" s="45" t="s">
        <v>129</v>
      </c>
      <c r="G59" s="48" t="s">
        <v>121</v>
      </c>
      <c r="H59" s="44" t="s">
        <v>162</v>
      </c>
      <c r="I59" s="44">
        <v>429</v>
      </c>
      <c r="J59" s="45" t="s">
        <v>29</v>
      </c>
      <c r="K59" s="45" t="s">
        <v>53</v>
      </c>
      <c r="L59" s="50" t="s">
        <v>322</v>
      </c>
      <c r="M59" s="44" t="s">
        <v>113</v>
      </c>
      <c r="N59" s="44" t="str">
        <f t="shared" si="11"/>
        <v>06.2023</v>
      </c>
      <c r="O59" s="44" t="str">
        <f>"01.2024"</f>
        <v>01.2024</v>
      </c>
      <c r="P59" s="44" t="s">
        <v>54</v>
      </c>
      <c r="Q59" s="44" t="s">
        <v>67</v>
      </c>
      <c r="R59" s="44" t="s">
        <v>30</v>
      </c>
      <c r="S59" s="44" t="s">
        <v>67</v>
      </c>
      <c r="T59" s="48" t="s">
        <v>56</v>
      </c>
      <c r="U59" s="48" t="s">
        <v>31</v>
      </c>
      <c r="V59" s="48" t="s">
        <v>70</v>
      </c>
      <c r="W59" s="12"/>
      <c r="X59" s="12"/>
      <c r="Y59" s="12"/>
      <c r="Z59" s="12"/>
    </row>
    <row r="60" spans="1:26" ht="67.5" x14ac:dyDescent="0.2">
      <c r="A60" s="8">
        <v>39</v>
      </c>
      <c r="B60" s="8" t="s">
        <v>86</v>
      </c>
      <c r="C60" s="8" t="s">
        <v>87</v>
      </c>
      <c r="D60" s="8" t="s">
        <v>104</v>
      </c>
      <c r="E60" s="8" t="s">
        <v>229</v>
      </c>
      <c r="F60" s="45" t="s">
        <v>83</v>
      </c>
      <c r="G60" s="45" t="s">
        <v>120</v>
      </c>
      <c r="H60" s="8" t="s">
        <v>88</v>
      </c>
      <c r="I60" s="8">
        <v>10</v>
      </c>
      <c r="J60" s="45" t="s">
        <v>29</v>
      </c>
      <c r="K60" s="45" t="s">
        <v>53</v>
      </c>
      <c r="L60" s="9" t="s">
        <v>230</v>
      </c>
      <c r="M60" s="8" t="s">
        <v>113</v>
      </c>
      <c r="N60" s="28" t="str">
        <f t="shared" si="2"/>
        <v>01.2023</v>
      </c>
      <c r="O60" s="8" t="str">
        <f>"01.2024"</f>
        <v>01.2024</v>
      </c>
      <c r="P60" s="8" t="s">
        <v>116</v>
      </c>
      <c r="Q60" s="8" t="s">
        <v>56</v>
      </c>
      <c r="R60" s="48" t="s">
        <v>30</v>
      </c>
      <c r="S60" s="8" t="s">
        <v>56</v>
      </c>
      <c r="T60" s="48" t="s">
        <v>31</v>
      </c>
      <c r="U60" s="48" t="s">
        <v>31</v>
      </c>
      <c r="V60" s="48" t="s">
        <v>70</v>
      </c>
      <c r="W60" s="10"/>
      <c r="X60" s="45"/>
      <c r="Y60" s="10"/>
      <c r="Z60" s="10"/>
    </row>
    <row r="61" spans="1:26" ht="67.5" x14ac:dyDescent="0.2">
      <c r="A61" s="52">
        <v>40</v>
      </c>
      <c r="B61" s="51" t="s">
        <v>185</v>
      </c>
      <c r="C61" s="51" t="s">
        <v>143</v>
      </c>
      <c r="D61" s="41" t="s">
        <v>104</v>
      </c>
      <c r="E61" s="51" t="s">
        <v>207</v>
      </c>
      <c r="F61" s="47" t="s">
        <v>83</v>
      </c>
      <c r="G61" s="41" t="s">
        <v>175</v>
      </c>
      <c r="H61" s="41" t="s">
        <v>175</v>
      </c>
      <c r="I61" s="41" t="s">
        <v>203</v>
      </c>
      <c r="J61" s="47" t="s">
        <v>29</v>
      </c>
      <c r="K61" s="47" t="s">
        <v>53</v>
      </c>
      <c r="L61" s="46" t="s">
        <v>211</v>
      </c>
      <c r="M61" s="41" t="s">
        <v>113</v>
      </c>
      <c r="N61" s="54" t="str">
        <f>"03.2023"</f>
        <v>03.2023</v>
      </c>
      <c r="O61" s="41" t="str">
        <f>"01.2024"</f>
        <v>01.2024</v>
      </c>
      <c r="P61" s="44" t="s">
        <v>116</v>
      </c>
      <c r="Q61" s="52" t="s">
        <v>56</v>
      </c>
      <c r="R61" s="43" t="s">
        <v>30</v>
      </c>
      <c r="S61" s="52" t="s">
        <v>56</v>
      </c>
      <c r="T61" s="43" t="s">
        <v>31</v>
      </c>
      <c r="U61" s="43" t="s">
        <v>31</v>
      </c>
      <c r="V61" s="48" t="s">
        <v>70</v>
      </c>
      <c r="W61" s="17"/>
      <c r="X61" s="47"/>
      <c r="Y61" s="17"/>
      <c r="Z61" s="17"/>
    </row>
    <row r="62" spans="1:26" ht="67.5" x14ac:dyDescent="0.2">
      <c r="A62" s="44">
        <v>41</v>
      </c>
      <c r="B62" s="44" t="s">
        <v>262</v>
      </c>
      <c r="C62" s="44" t="s">
        <v>130</v>
      </c>
      <c r="D62" s="44" t="s">
        <v>104</v>
      </c>
      <c r="E62" s="44" t="s">
        <v>263</v>
      </c>
      <c r="F62" s="45" t="s">
        <v>129</v>
      </c>
      <c r="G62" s="44">
        <v>114</v>
      </c>
      <c r="H62" s="44" t="s">
        <v>131</v>
      </c>
      <c r="I62" s="44">
        <v>269303.09999999998</v>
      </c>
      <c r="J62" s="47" t="s">
        <v>29</v>
      </c>
      <c r="K62" s="47" t="s">
        <v>53</v>
      </c>
      <c r="L62" s="50" t="s">
        <v>264</v>
      </c>
      <c r="M62" s="41" t="s">
        <v>113</v>
      </c>
      <c r="N62" s="18" t="str">
        <f>"02.2023"</f>
        <v>02.2023</v>
      </c>
      <c r="O62" s="41" t="str">
        <f t="shared" ref="O62" si="12">"01.2024"</f>
        <v>01.2024</v>
      </c>
      <c r="P62" s="44" t="s">
        <v>54</v>
      </c>
      <c r="Q62" s="44" t="s">
        <v>67</v>
      </c>
      <c r="R62" s="43" t="s">
        <v>30</v>
      </c>
      <c r="S62" s="44" t="s">
        <v>67</v>
      </c>
      <c r="T62" s="44" t="s">
        <v>56</v>
      </c>
      <c r="U62" s="48" t="s">
        <v>31</v>
      </c>
      <c r="V62" s="48" t="s">
        <v>70</v>
      </c>
      <c r="W62" s="44"/>
      <c r="X62" s="10"/>
      <c r="Y62" s="44"/>
      <c r="Z62" s="44"/>
    </row>
    <row r="63" spans="1:26" s="13" customFormat="1" ht="67.5" x14ac:dyDescent="0.2">
      <c r="A63" s="45" t="s">
        <v>533</v>
      </c>
      <c r="B63" s="11" t="s">
        <v>215</v>
      </c>
      <c r="C63" s="11" t="s">
        <v>216</v>
      </c>
      <c r="D63" s="44" t="s">
        <v>104</v>
      </c>
      <c r="E63" s="44" t="s">
        <v>151</v>
      </c>
      <c r="F63" s="45" t="s">
        <v>129</v>
      </c>
      <c r="G63" s="45" t="s">
        <v>252</v>
      </c>
      <c r="H63" s="44" t="s">
        <v>268</v>
      </c>
      <c r="I63" s="44" t="s">
        <v>366</v>
      </c>
      <c r="J63" s="45" t="s">
        <v>29</v>
      </c>
      <c r="K63" s="45" t="s">
        <v>53</v>
      </c>
      <c r="L63" s="50" t="s">
        <v>365</v>
      </c>
      <c r="M63" s="16" t="s">
        <v>113</v>
      </c>
      <c r="N63" s="44" t="str">
        <f t="shared" ref="N63" si="13">"08.2023"</f>
        <v>08.2023</v>
      </c>
      <c r="O63" s="20" t="str">
        <f>"01.2024"</f>
        <v>01.2024</v>
      </c>
      <c r="P63" s="16" t="s">
        <v>54</v>
      </c>
      <c r="Q63" s="44" t="s">
        <v>67</v>
      </c>
      <c r="R63" s="48" t="s">
        <v>30</v>
      </c>
      <c r="S63" s="44" t="s">
        <v>67</v>
      </c>
      <c r="T63" s="44" t="s">
        <v>56</v>
      </c>
      <c r="U63" s="48" t="s">
        <v>31</v>
      </c>
      <c r="V63" s="48" t="s">
        <v>70</v>
      </c>
      <c r="W63" s="10"/>
      <c r="X63" s="10"/>
      <c r="Y63" s="10"/>
      <c r="Z63" s="10"/>
    </row>
    <row r="64" spans="1:26" s="13" customFormat="1" ht="348" customHeight="1" x14ac:dyDescent="0.2">
      <c r="A64" s="189" t="s">
        <v>534</v>
      </c>
      <c r="B64" s="11" t="s">
        <v>160</v>
      </c>
      <c r="C64" s="11" t="s">
        <v>156</v>
      </c>
      <c r="D64" s="191" t="s">
        <v>104</v>
      </c>
      <c r="E64" s="191" t="s">
        <v>94</v>
      </c>
      <c r="F64" s="189" t="s">
        <v>83</v>
      </c>
      <c r="G64" s="45" t="s">
        <v>157</v>
      </c>
      <c r="H64" s="44" t="s">
        <v>158</v>
      </c>
      <c r="I64" s="44" t="s">
        <v>159</v>
      </c>
      <c r="J64" s="189" t="s">
        <v>29</v>
      </c>
      <c r="K64" s="189" t="s">
        <v>53</v>
      </c>
      <c r="L64" s="208" t="s">
        <v>332</v>
      </c>
      <c r="M64" s="187" t="s">
        <v>113</v>
      </c>
      <c r="N64" s="185" t="str">
        <f>"07.2023"</f>
        <v>07.2023</v>
      </c>
      <c r="O64" s="211" t="str">
        <f>"07.2024"</f>
        <v>07.2024</v>
      </c>
      <c r="P64" s="187" t="s">
        <v>58</v>
      </c>
      <c r="Q64" s="191" t="s">
        <v>56</v>
      </c>
      <c r="R64" s="181" t="s">
        <v>30</v>
      </c>
      <c r="S64" s="191" t="s">
        <v>67</v>
      </c>
      <c r="T64" s="191">
        <v>0</v>
      </c>
      <c r="U64" s="181" t="s">
        <v>31</v>
      </c>
      <c r="V64" s="181" t="s">
        <v>70</v>
      </c>
      <c r="W64" s="189"/>
      <c r="X64" s="189"/>
      <c r="Y64" s="189"/>
      <c r="Z64" s="189"/>
    </row>
    <row r="65" spans="1:26" s="13" customFormat="1" ht="402" customHeight="1" x14ac:dyDescent="0.2">
      <c r="A65" s="190"/>
      <c r="B65" s="11" t="s">
        <v>327</v>
      </c>
      <c r="C65" s="11" t="s">
        <v>328</v>
      </c>
      <c r="D65" s="192"/>
      <c r="E65" s="192"/>
      <c r="F65" s="190"/>
      <c r="G65" s="45" t="s">
        <v>330</v>
      </c>
      <c r="H65" s="44" t="s">
        <v>329</v>
      </c>
      <c r="I65" s="44" t="s">
        <v>331</v>
      </c>
      <c r="J65" s="190"/>
      <c r="K65" s="190"/>
      <c r="L65" s="209"/>
      <c r="M65" s="210"/>
      <c r="N65" s="186"/>
      <c r="O65" s="212"/>
      <c r="P65" s="210"/>
      <c r="Q65" s="192"/>
      <c r="R65" s="182"/>
      <c r="S65" s="192"/>
      <c r="T65" s="192"/>
      <c r="U65" s="182"/>
      <c r="V65" s="182"/>
      <c r="W65" s="190"/>
      <c r="X65" s="190"/>
      <c r="Y65" s="190"/>
      <c r="Z65" s="190"/>
    </row>
    <row r="66" spans="1:26" ht="101.25" customHeight="1" x14ac:dyDescent="0.2">
      <c r="A66" s="44">
        <v>44</v>
      </c>
      <c r="B66" s="44" t="s">
        <v>335</v>
      </c>
      <c r="C66" s="44" t="s">
        <v>336</v>
      </c>
      <c r="D66" s="44" t="s">
        <v>104</v>
      </c>
      <c r="E66" s="44" t="s">
        <v>337</v>
      </c>
      <c r="F66" s="45" t="s">
        <v>83</v>
      </c>
      <c r="G66" s="48" t="s">
        <v>119</v>
      </c>
      <c r="H66" s="44" t="s">
        <v>51</v>
      </c>
      <c r="I66" s="44" t="s">
        <v>338</v>
      </c>
      <c r="J66" s="45" t="s">
        <v>29</v>
      </c>
      <c r="K66" s="45" t="s">
        <v>53</v>
      </c>
      <c r="L66" s="50">
        <v>210933.32</v>
      </c>
      <c r="M66" s="44" t="s">
        <v>113</v>
      </c>
      <c r="N66" s="44" t="str">
        <f t="shared" ref="N66" si="14">"07.2023"</f>
        <v>07.2023</v>
      </c>
      <c r="O66" s="44" t="str">
        <f>"08.2024"</f>
        <v>08.2024</v>
      </c>
      <c r="P66" s="44" t="s">
        <v>116</v>
      </c>
      <c r="Q66" s="44" t="s">
        <v>56</v>
      </c>
      <c r="R66" s="44" t="s">
        <v>30</v>
      </c>
      <c r="S66" s="44" t="s">
        <v>56</v>
      </c>
      <c r="T66" s="48" t="s">
        <v>31</v>
      </c>
      <c r="U66" s="48" t="s">
        <v>31</v>
      </c>
      <c r="V66" s="48" t="s">
        <v>70</v>
      </c>
      <c r="W66" s="12"/>
      <c r="X66" s="12"/>
      <c r="Y66" s="12"/>
      <c r="Z66" s="12"/>
    </row>
    <row r="67" spans="1:26" ht="67.5" x14ac:dyDescent="0.2">
      <c r="A67" s="45" t="s">
        <v>535</v>
      </c>
      <c r="B67" s="36" t="s">
        <v>280</v>
      </c>
      <c r="C67" s="36" t="s">
        <v>379</v>
      </c>
      <c r="D67" s="36" t="s">
        <v>107</v>
      </c>
      <c r="E67" s="36" t="s">
        <v>382</v>
      </c>
      <c r="F67" s="45" t="s">
        <v>83</v>
      </c>
      <c r="G67" s="37" t="s">
        <v>385</v>
      </c>
      <c r="H67" s="44" t="s">
        <v>386</v>
      </c>
      <c r="I67" s="37" t="s">
        <v>387</v>
      </c>
      <c r="J67" s="45" t="s">
        <v>29</v>
      </c>
      <c r="K67" s="45" t="s">
        <v>53</v>
      </c>
      <c r="L67" s="37" t="s">
        <v>390</v>
      </c>
      <c r="M67" s="8" t="s">
        <v>113</v>
      </c>
      <c r="N67" s="28" t="str">
        <f t="shared" ref="N67:N68" si="15">"10.2023"</f>
        <v>10.2023</v>
      </c>
      <c r="O67" s="37" t="s">
        <v>392</v>
      </c>
      <c r="P67" s="8" t="s">
        <v>116</v>
      </c>
      <c r="Q67" s="8" t="s">
        <v>56</v>
      </c>
      <c r="R67" s="48" t="s">
        <v>30</v>
      </c>
      <c r="S67" s="8" t="s">
        <v>56</v>
      </c>
      <c r="T67" s="48" t="s">
        <v>31</v>
      </c>
      <c r="U67" s="48" t="s">
        <v>31</v>
      </c>
      <c r="V67" s="48" t="s">
        <v>70</v>
      </c>
      <c r="W67" s="10"/>
      <c r="X67" s="45"/>
      <c r="Y67" s="10"/>
      <c r="Z67" s="10"/>
    </row>
    <row r="68" spans="1:26" ht="130.5" customHeight="1" x14ac:dyDescent="0.2">
      <c r="A68" s="45" t="s">
        <v>536</v>
      </c>
      <c r="B68" s="37" t="s">
        <v>380</v>
      </c>
      <c r="C68" s="37" t="s">
        <v>381</v>
      </c>
      <c r="D68" s="37" t="s">
        <v>384</v>
      </c>
      <c r="E68" s="37" t="s">
        <v>383</v>
      </c>
      <c r="F68" s="45" t="s">
        <v>83</v>
      </c>
      <c r="G68" s="37" t="s">
        <v>361</v>
      </c>
      <c r="H68" s="44" t="s">
        <v>362</v>
      </c>
      <c r="I68" s="37" t="s">
        <v>388</v>
      </c>
      <c r="J68" s="45" t="s">
        <v>29</v>
      </c>
      <c r="K68" s="45" t="s">
        <v>53</v>
      </c>
      <c r="L68" s="37" t="s">
        <v>389</v>
      </c>
      <c r="M68" s="8" t="s">
        <v>113</v>
      </c>
      <c r="N68" s="28" t="str">
        <f t="shared" si="15"/>
        <v>10.2023</v>
      </c>
      <c r="O68" s="37" t="s">
        <v>391</v>
      </c>
      <c r="P68" s="8" t="s">
        <v>116</v>
      </c>
      <c r="Q68" s="8" t="s">
        <v>56</v>
      </c>
      <c r="R68" s="48" t="s">
        <v>30</v>
      </c>
      <c r="S68" s="8" t="s">
        <v>56</v>
      </c>
      <c r="T68" s="48" t="s">
        <v>31</v>
      </c>
      <c r="U68" s="48" t="s">
        <v>31</v>
      </c>
      <c r="V68" s="48" t="s">
        <v>70</v>
      </c>
      <c r="W68" s="10"/>
      <c r="X68" s="45"/>
      <c r="Y68" s="10"/>
      <c r="Z68" s="10"/>
    </row>
    <row r="69" spans="1:26" ht="409.5" x14ac:dyDescent="0.2">
      <c r="A69" s="44">
        <v>47</v>
      </c>
      <c r="B69" s="44" t="s">
        <v>339</v>
      </c>
      <c r="C69" s="44" t="s">
        <v>340</v>
      </c>
      <c r="D69" s="44" t="s">
        <v>341</v>
      </c>
      <c r="E69" s="44" t="s">
        <v>342</v>
      </c>
      <c r="F69" s="45" t="s">
        <v>83</v>
      </c>
      <c r="G69" s="41" t="s">
        <v>353</v>
      </c>
      <c r="H69" s="44" t="s">
        <v>346</v>
      </c>
      <c r="I69" s="44" t="s">
        <v>347</v>
      </c>
      <c r="J69" s="45" t="s">
        <v>29</v>
      </c>
      <c r="K69" s="45" t="s">
        <v>53</v>
      </c>
      <c r="L69" s="50" t="s">
        <v>351</v>
      </c>
      <c r="M69" s="44" t="s">
        <v>113</v>
      </c>
      <c r="N69" s="44" t="str">
        <f t="shared" si="10"/>
        <v>08.2023</v>
      </c>
      <c r="O69" s="44" t="str">
        <f>"08.2024"</f>
        <v>08.2024</v>
      </c>
      <c r="P69" s="44" t="s">
        <v>348</v>
      </c>
      <c r="Q69" s="44" t="s">
        <v>56</v>
      </c>
      <c r="R69" s="44" t="s">
        <v>30</v>
      </c>
      <c r="S69" s="44" t="s">
        <v>67</v>
      </c>
      <c r="T69" s="48" t="s">
        <v>56</v>
      </c>
      <c r="U69" s="48" t="s">
        <v>31</v>
      </c>
      <c r="V69" s="48" t="s">
        <v>70</v>
      </c>
      <c r="W69" s="12"/>
      <c r="X69" s="12"/>
      <c r="Y69" s="12"/>
      <c r="Z69" s="12"/>
    </row>
    <row r="70" spans="1:26" ht="409.5" x14ac:dyDescent="0.2">
      <c r="A70" s="44">
        <v>48</v>
      </c>
      <c r="B70" s="44" t="s">
        <v>343</v>
      </c>
      <c r="C70" s="44" t="s">
        <v>344</v>
      </c>
      <c r="D70" s="44" t="s">
        <v>345</v>
      </c>
      <c r="E70" s="44" t="s">
        <v>94</v>
      </c>
      <c r="F70" s="45" t="s">
        <v>83</v>
      </c>
      <c r="G70" s="41" t="s">
        <v>353</v>
      </c>
      <c r="H70" s="44" t="s">
        <v>349</v>
      </c>
      <c r="I70" s="44" t="s">
        <v>350</v>
      </c>
      <c r="J70" s="45" t="s">
        <v>29</v>
      </c>
      <c r="K70" s="45" t="s">
        <v>53</v>
      </c>
      <c r="L70" s="50" t="s">
        <v>352</v>
      </c>
      <c r="M70" s="44" t="s">
        <v>113</v>
      </c>
      <c r="N70" s="44" t="str">
        <f t="shared" si="10"/>
        <v>08.2023</v>
      </c>
      <c r="O70" s="44" t="str">
        <f>"07.2024"</f>
        <v>07.2024</v>
      </c>
      <c r="P70" s="44" t="s">
        <v>58</v>
      </c>
      <c r="Q70" s="44" t="s">
        <v>56</v>
      </c>
      <c r="R70" s="44" t="s">
        <v>30</v>
      </c>
      <c r="S70" s="44" t="s">
        <v>67</v>
      </c>
      <c r="T70" s="48" t="s">
        <v>56</v>
      </c>
      <c r="U70" s="48" t="s">
        <v>31</v>
      </c>
      <c r="V70" s="48" t="s">
        <v>70</v>
      </c>
      <c r="W70" s="12"/>
      <c r="X70" s="12"/>
      <c r="Y70" s="12"/>
      <c r="Z70" s="12"/>
    </row>
    <row r="71" spans="1:26" ht="67.5" x14ac:dyDescent="0.2">
      <c r="A71" s="45" t="s">
        <v>537</v>
      </c>
      <c r="B71" s="11">
        <v>45204</v>
      </c>
      <c r="C71" s="11" t="s">
        <v>132</v>
      </c>
      <c r="D71" s="44" t="s">
        <v>103</v>
      </c>
      <c r="E71" s="44" t="s">
        <v>133</v>
      </c>
      <c r="F71" s="45" t="s">
        <v>83</v>
      </c>
      <c r="G71" s="45" t="s">
        <v>118</v>
      </c>
      <c r="H71" s="44" t="s">
        <v>134</v>
      </c>
      <c r="I71" s="44">
        <v>132.5</v>
      </c>
      <c r="J71" s="45" t="s">
        <v>29</v>
      </c>
      <c r="K71" s="45" t="s">
        <v>53</v>
      </c>
      <c r="L71" s="50" t="s">
        <v>371</v>
      </c>
      <c r="M71" s="8" t="s">
        <v>113</v>
      </c>
      <c r="N71" s="28" t="str">
        <f t="shared" si="5"/>
        <v>09.2023</v>
      </c>
      <c r="O71" s="8" t="str">
        <f>"02.2024"</f>
        <v>02.2024</v>
      </c>
      <c r="P71" s="8" t="s">
        <v>116</v>
      </c>
      <c r="Q71" s="8" t="s">
        <v>56</v>
      </c>
      <c r="R71" s="48" t="s">
        <v>30</v>
      </c>
      <c r="S71" s="8" t="s">
        <v>56</v>
      </c>
      <c r="T71" s="48" t="s">
        <v>31</v>
      </c>
      <c r="U71" s="48" t="s">
        <v>31</v>
      </c>
      <c r="V71" s="48" t="s">
        <v>70</v>
      </c>
      <c r="W71" s="10"/>
      <c r="X71" s="45"/>
      <c r="Y71" s="10"/>
      <c r="Z71" s="10"/>
    </row>
    <row r="72" spans="1:26" ht="45" x14ac:dyDescent="0.2">
      <c r="A72" s="45" t="s">
        <v>356</v>
      </c>
      <c r="B72" s="8" t="s">
        <v>367</v>
      </c>
      <c r="C72" s="8" t="s">
        <v>368</v>
      </c>
      <c r="D72" s="8" t="s">
        <v>103</v>
      </c>
      <c r="E72" s="8" t="s">
        <v>369</v>
      </c>
      <c r="F72" s="45" t="s">
        <v>83</v>
      </c>
      <c r="G72" s="44" t="s">
        <v>281</v>
      </c>
      <c r="H72" s="8" t="s">
        <v>282</v>
      </c>
      <c r="I72" s="8" t="s">
        <v>370</v>
      </c>
      <c r="J72" s="45" t="s">
        <v>29</v>
      </c>
      <c r="K72" s="45" t="s">
        <v>53</v>
      </c>
      <c r="L72" s="30">
        <v>3969760</v>
      </c>
      <c r="M72" s="8" t="s">
        <v>113</v>
      </c>
      <c r="N72" s="28" t="str">
        <f>"10.2023"</f>
        <v>10.2023</v>
      </c>
      <c r="O72" s="8" t="str">
        <f>"02.2024"</f>
        <v>02.2024</v>
      </c>
      <c r="P72" s="8" t="s">
        <v>116</v>
      </c>
      <c r="Q72" s="8" t="s">
        <v>56</v>
      </c>
      <c r="R72" s="48" t="s">
        <v>30</v>
      </c>
      <c r="S72" s="8" t="s">
        <v>56</v>
      </c>
      <c r="T72" s="48" t="s">
        <v>31</v>
      </c>
      <c r="U72" s="48" t="s">
        <v>31</v>
      </c>
      <c r="V72" s="48" t="s">
        <v>70</v>
      </c>
      <c r="W72" s="10"/>
      <c r="X72" s="45"/>
      <c r="Y72" s="10"/>
      <c r="Z72" s="10"/>
    </row>
    <row r="73" spans="1:26" ht="74.25" customHeight="1" x14ac:dyDescent="0.2">
      <c r="A73" s="44">
        <v>51</v>
      </c>
      <c r="B73" s="44" t="s">
        <v>55</v>
      </c>
      <c r="C73" s="44" t="s">
        <v>63</v>
      </c>
      <c r="D73" s="44" t="s">
        <v>103</v>
      </c>
      <c r="E73" s="44" t="s">
        <v>69</v>
      </c>
      <c r="F73" s="45" t="s">
        <v>83</v>
      </c>
      <c r="G73" s="48" t="s">
        <v>122</v>
      </c>
      <c r="H73" s="44" t="s">
        <v>137</v>
      </c>
      <c r="I73" s="44">
        <v>139000</v>
      </c>
      <c r="J73" s="45" t="s">
        <v>29</v>
      </c>
      <c r="K73" s="45" t="s">
        <v>53</v>
      </c>
      <c r="L73" s="50" t="s">
        <v>461</v>
      </c>
      <c r="M73" s="44" t="s">
        <v>113</v>
      </c>
      <c r="N73" s="44" t="str">
        <f t="shared" ref="N73" si="16">"11.2023"</f>
        <v>11.2023</v>
      </c>
      <c r="O73" s="44" t="str">
        <f>"06.2024"</f>
        <v>06.2024</v>
      </c>
      <c r="P73" s="44" t="s">
        <v>97</v>
      </c>
      <c r="Q73" s="44" t="s">
        <v>56</v>
      </c>
      <c r="R73" s="44" t="s">
        <v>30</v>
      </c>
      <c r="S73" s="44" t="s">
        <v>67</v>
      </c>
      <c r="T73" s="48" t="s">
        <v>56</v>
      </c>
      <c r="U73" s="48" t="s">
        <v>31</v>
      </c>
      <c r="V73" s="48" t="s">
        <v>70</v>
      </c>
      <c r="W73" s="12"/>
      <c r="X73" s="12"/>
      <c r="Y73" s="12"/>
      <c r="Z73" s="12"/>
    </row>
    <row r="74" spans="1:26" ht="67.5" x14ac:dyDescent="0.2">
      <c r="A74" s="45" t="s">
        <v>538</v>
      </c>
      <c r="B74" s="11" t="s">
        <v>55</v>
      </c>
      <c r="C74" s="11" t="s">
        <v>80</v>
      </c>
      <c r="D74" s="44" t="s">
        <v>103</v>
      </c>
      <c r="E74" s="44" t="s">
        <v>79</v>
      </c>
      <c r="F74" s="45" t="s">
        <v>83</v>
      </c>
      <c r="G74" s="45" t="s">
        <v>118</v>
      </c>
      <c r="H74" s="44" t="s">
        <v>265</v>
      </c>
      <c r="I74" s="44">
        <v>2537</v>
      </c>
      <c r="J74" s="45" t="s">
        <v>29</v>
      </c>
      <c r="K74" s="45" t="s">
        <v>53</v>
      </c>
      <c r="L74" s="50" t="s">
        <v>462</v>
      </c>
      <c r="M74" s="8" t="s">
        <v>113</v>
      </c>
      <c r="N74" s="28" t="str">
        <f t="shared" ref="N74:N79" si="17">"12.2023"</f>
        <v>12.2023</v>
      </c>
      <c r="O74" s="8" t="str">
        <f>"04.2024"</f>
        <v>04.2024</v>
      </c>
      <c r="P74" s="8" t="s">
        <v>58</v>
      </c>
      <c r="Q74" s="8" t="s">
        <v>56</v>
      </c>
      <c r="R74" s="48" t="s">
        <v>30</v>
      </c>
      <c r="S74" s="8" t="s">
        <v>67</v>
      </c>
      <c r="T74" s="48" t="s">
        <v>56</v>
      </c>
      <c r="U74" s="48" t="s">
        <v>31</v>
      </c>
      <c r="V74" s="48" t="s">
        <v>70</v>
      </c>
      <c r="W74" s="10"/>
      <c r="X74" s="45"/>
      <c r="Y74" s="10"/>
      <c r="Z74" s="10"/>
    </row>
    <row r="75" spans="1:26" ht="131.25" customHeight="1" x14ac:dyDescent="0.2">
      <c r="A75" s="44">
        <v>53</v>
      </c>
      <c r="B75" s="44" t="s">
        <v>464</v>
      </c>
      <c r="C75" s="44" t="s">
        <v>465</v>
      </c>
      <c r="D75" s="44" t="s">
        <v>103</v>
      </c>
      <c r="E75" s="44" t="s">
        <v>466</v>
      </c>
      <c r="F75" s="45" t="s">
        <v>83</v>
      </c>
      <c r="G75" s="48" t="s">
        <v>467</v>
      </c>
      <c r="H75" s="44" t="s">
        <v>468</v>
      </c>
      <c r="I75" s="44" t="s">
        <v>469</v>
      </c>
      <c r="J75" s="45" t="s">
        <v>29</v>
      </c>
      <c r="K75" s="45" t="s">
        <v>53</v>
      </c>
      <c r="L75" s="50" t="s">
        <v>470</v>
      </c>
      <c r="M75" s="44" t="s">
        <v>113</v>
      </c>
      <c r="N75" s="44" t="str">
        <f t="shared" si="17"/>
        <v>12.2023</v>
      </c>
      <c r="O75" s="44" t="str">
        <f>"03.2024"</f>
        <v>03.2024</v>
      </c>
      <c r="P75" s="44" t="s">
        <v>116</v>
      </c>
      <c r="Q75" s="44" t="s">
        <v>56</v>
      </c>
      <c r="R75" s="44" t="s">
        <v>30</v>
      </c>
      <c r="S75" s="44" t="s">
        <v>56</v>
      </c>
      <c r="T75" s="48" t="s">
        <v>31</v>
      </c>
      <c r="U75" s="48" t="s">
        <v>31</v>
      </c>
      <c r="V75" s="48" t="s">
        <v>70</v>
      </c>
      <c r="W75" s="12"/>
      <c r="X75" s="12"/>
      <c r="Y75" s="12"/>
      <c r="Z75" s="12"/>
    </row>
    <row r="76" spans="1:26" s="13" customFormat="1" ht="78.75" x14ac:dyDescent="0.2">
      <c r="A76" s="44">
        <v>54</v>
      </c>
      <c r="B76" s="11" t="s">
        <v>171</v>
      </c>
      <c r="C76" s="11" t="s">
        <v>172</v>
      </c>
      <c r="D76" s="44" t="s">
        <v>169</v>
      </c>
      <c r="E76" s="44" t="s">
        <v>99</v>
      </c>
      <c r="F76" s="45" t="s">
        <v>83</v>
      </c>
      <c r="G76" s="44" t="s">
        <v>170</v>
      </c>
      <c r="H76" s="44" t="s">
        <v>167</v>
      </c>
      <c r="I76" s="44" t="s">
        <v>471</v>
      </c>
      <c r="J76" s="45" t="s">
        <v>29</v>
      </c>
      <c r="K76" s="45" t="s">
        <v>53</v>
      </c>
      <c r="L76" s="50" t="s">
        <v>472</v>
      </c>
      <c r="M76" s="16" t="s">
        <v>113</v>
      </c>
      <c r="N76" s="44" t="str">
        <f t="shared" si="17"/>
        <v>12.2023</v>
      </c>
      <c r="O76" s="20" t="str">
        <f>"01.2025"</f>
        <v>01.2025</v>
      </c>
      <c r="P76" s="16" t="s">
        <v>161</v>
      </c>
      <c r="Q76" s="44" t="s">
        <v>56</v>
      </c>
      <c r="R76" s="48" t="s">
        <v>30</v>
      </c>
      <c r="S76" s="44" t="s">
        <v>56</v>
      </c>
      <c r="T76" s="44">
        <v>0</v>
      </c>
      <c r="U76" s="48" t="s">
        <v>31</v>
      </c>
      <c r="V76" s="48" t="s">
        <v>70</v>
      </c>
      <c r="W76" s="10"/>
      <c r="X76" s="10"/>
      <c r="Y76" s="10"/>
      <c r="Z76" s="10"/>
    </row>
    <row r="77" spans="1:26" ht="74.25" customHeight="1" x14ac:dyDescent="0.2">
      <c r="A77" s="44">
        <v>55</v>
      </c>
      <c r="B77" s="44" t="s">
        <v>473</v>
      </c>
      <c r="C77" s="44" t="s">
        <v>307</v>
      </c>
      <c r="D77" s="44" t="s">
        <v>105</v>
      </c>
      <c r="E77" s="44" t="s">
        <v>474</v>
      </c>
      <c r="F77" s="45" t="s">
        <v>83</v>
      </c>
      <c r="G77" s="44" t="s">
        <v>254</v>
      </c>
      <c r="H77" s="8" t="s">
        <v>255</v>
      </c>
      <c r="I77" s="44" t="s">
        <v>475</v>
      </c>
      <c r="J77" s="45" t="s">
        <v>29</v>
      </c>
      <c r="K77" s="45" t="s">
        <v>53</v>
      </c>
      <c r="L77" s="50" t="s">
        <v>476</v>
      </c>
      <c r="M77" s="44" t="s">
        <v>113</v>
      </c>
      <c r="N77" s="44" t="str">
        <f t="shared" si="17"/>
        <v>12.2023</v>
      </c>
      <c r="O77" s="44" t="str">
        <f>"10.2024"</f>
        <v>10.2024</v>
      </c>
      <c r="P77" s="44" t="s">
        <v>97</v>
      </c>
      <c r="Q77" s="44" t="s">
        <v>56</v>
      </c>
      <c r="R77" s="44" t="s">
        <v>30</v>
      </c>
      <c r="S77" s="44" t="s">
        <v>67</v>
      </c>
      <c r="T77" s="44">
        <v>0</v>
      </c>
      <c r="U77" s="48" t="s">
        <v>31</v>
      </c>
      <c r="V77" s="48" t="s">
        <v>70</v>
      </c>
      <c r="W77" s="12"/>
      <c r="X77" s="12"/>
      <c r="Y77" s="12"/>
      <c r="Z77" s="12"/>
    </row>
    <row r="78" spans="1:26" ht="78.75" x14ac:dyDescent="0.2">
      <c r="A78" s="44">
        <v>56</v>
      </c>
      <c r="B78" s="44" t="s">
        <v>154</v>
      </c>
      <c r="C78" s="44" t="s">
        <v>155</v>
      </c>
      <c r="D78" s="44" t="s">
        <v>103</v>
      </c>
      <c r="E78" s="44" t="s">
        <v>65</v>
      </c>
      <c r="F78" s="45" t="s">
        <v>83</v>
      </c>
      <c r="G78" s="44" t="s">
        <v>557</v>
      </c>
      <c r="H78" s="44" t="s">
        <v>477</v>
      </c>
      <c r="I78" s="44" t="s">
        <v>478</v>
      </c>
      <c r="J78" s="45" t="s">
        <v>29</v>
      </c>
      <c r="K78" s="45" t="s">
        <v>53</v>
      </c>
      <c r="L78" s="50" t="s">
        <v>479</v>
      </c>
      <c r="M78" s="44" t="s">
        <v>113</v>
      </c>
      <c r="N78" s="44" t="str">
        <f t="shared" si="17"/>
        <v>12.2023</v>
      </c>
      <c r="O78" s="44" t="str">
        <f>"12.2024"</f>
        <v>12.2024</v>
      </c>
      <c r="P78" s="44" t="s">
        <v>116</v>
      </c>
      <c r="Q78" s="44" t="s">
        <v>56</v>
      </c>
      <c r="R78" s="44" t="s">
        <v>30</v>
      </c>
      <c r="S78" s="44" t="s">
        <v>56</v>
      </c>
      <c r="T78" s="48" t="s">
        <v>31</v>
      </c>
      <c r="U78" s="48" t="s">
        <v>31</v>
      </c>
      <c r="V78" s="48" t="s">
        <v>70</v>
      </c>
      <c r="W78" s="12"/>
      <c r="X78" s="12"/>
      <c r="Y78" s="12"/>
      <c r="Z78" s="12"/>
    </row>
    <row r="79" spans="1:26" ht="67.5" x14ac:dyDescent="0.2">
      <c r="A79" s="44">
        <v>57</v>
      </c>
      <c r="B79" s="19" t="str">
        <f>"17.12"</f>
        <v>17.12</v>
      </c>
      <c r="C79" s="44" t="s">
        <v>259</v>
      </c>
      <c r="D79" s="44" t="s">
        <v>103</v>
      </c>
      <c r="E79" s="44" t="s">
        <v>260</v>
      </c>
      <c r="F79" s="45" t="s">
        <v>83</v>
      </c>
      <c r="G79" s="44">
        <v>778</v>
      </c>
      <c r="H79" s="44" t="s">
        <v>261</v>
      </c>
      <c r="I79" s="44">
        <v>3000</v>
      </c>
      <c r="J79" s="45" t="s">
        <v>29</v>
      </c>
      <c r="K79" s="45" t="s">
        <v>53</v>
      </c>
      <c r="L79" s="50" t="s">
        <v>480</v>
      </c>
      <c r="M79" s="44" t="s">
        <v>113</v>
      </c>
      <c r="N79" s="54" t="str">
        <f t="shared" si="17"/>
        <v>12.2023</v>
      </c>
      <c r="O79" s="54" t="str">
        <f>"12.2024"</f>
        <v>12.2024</v>
      </c>
      <c r="P79" s="44" t="s">
        <v>116</v>
      </c>
      <c r="Q79" s="44" t="s">
        <v>56</v>
      </c>
      <c r="R79" s="44" t="s">
        <v>30</v>
      </c>
      <c r="S79" s="44" t="s">
        <v>56</v>
      </c>
      <c r="T79" s="44">
        <v>0</v>
      </c>
      <c r="U79" s="48" t="s">
        <v>31</v>
      </c>
      <c r="V79" s="48" t="s">
        <v>70</v>
      </c>
      <c r="W79" s="44"/>
      <c r="X79" s="10"/>
      <c r="Y79" s="44"/>
      <c r="Z79" s="44"/>
    </row>
    <row r="80" spans="1:26" ht="366" customHeight="1" x14ac:dyDescent="0.2">
      <c r="A80" s="44">
        <v>58</v>
      </c>
      <c r="B80" s="44" t="s">
        <v>278</v>
      </c>
      <c r="C80" s="44" t="s">
        <v>482</v>
      </c>
      <c r="D80" s="44" t="s">
        <v>106</v>
      </c>
      <c r="E80" s="44" t="s">
        <v>98</v>
      </c>
      <c r="F80" s="45" t="s">
        <v>83</v>
      </c>
      <c r="G80" s="27" t="s">
        <v>175</v>
      </c>
      <c r="H80" s="44" t="s">
        <v>175</v>
      </c>
      <c r="I80" s="44" t="s">
        <v>279</v>
      </c>
      <c r="J80" s="45" t="s">
        <v>29</v>
      </c>
      <c r="K80" s="45" t="s">
        <v>53</v>
      </c>
      <c r="L80" s="50" t="s">
        <v>481</v>
      </c>
      <c r="M80" s="44" t="s">
        <v>113</v>
      </c>
      <c r="N80" s="44" t="str">
        <f t="shared" ref="N80:N115" si="18">"12.2023"</f>
        <v>12.2023</v>
      </c>
      <c r="O80" s="44" t="str">
        <f>"02.2024"</f>
        <v>02.2024</v>
      </c>
      <c r="P80" s="44" t="s">
        <v>372</v>
      </c>
      <c r="Q80" s="44" t="s">
        <v>67</v>
      </c>
      <c r="R80" s="44" t="s">
        <v>30</v>
      </c>
      <c r="S80" s="8" t="s">
        <v>67</v>
      </c>
      <c r="T80" s="48" t="s">
        <v>31</v>
      </c>
      <c r="U80" s="48" t="s">
        <v>31</v>
      </c>
      <c r="V80" s="48" t="s">
        <v>70</v>
      </c>
      <c r="W80" s="12"/>
      <c r="X80" s="12"/>
      <c r="Y80" s="12"/>
      <c r="Z80" s="12"/>
    </row>
    <row r="81" spans="1:26" ht="378.75" customHeight="1" x14ac:dyDescent="0.2">
      <c r="A81" s="44">
        <v>59</v>
      </c>
      <c r="B81" s="53" t="s">
        <v>485</v>
      </c>
      <c r="C81" s="53" t="s">
        <v>483</v>
      </c>
      <c r="D81" s="44" t="s">
        <v>104</v>
      </c>
      <c r="E81" s="53" t="s">
        <v>128</v>
      </c>
      <c r="F81" s="45" t="s">
        <v>129</v>
      </c>
      <c r="G81" s="44" t="s">
        <v>175</v>
      </c>
      <c r="H81" s="44" t="s">
        <v>175</v>
      </c>
      <c r="I81" s="44" t="s">
        <v>486</v>
      </c>
      <c r="J81" s="45" t="s">
        <v>29</v>
      </c>
      <c r="K81" s="45" t="s">
        <v>53</v>
      </c>
      <c r="L81" s="50" t="s">
        <v>484</v>
      </c>
      <c r="M81" s="44" t="s">
        <v>113</v>
      </c>
      <c r="N81" s="44" t="str">
        <f t="shared" si="18"/>
        <v>12.2023</v>
      </c>
      <c r="O81" s="44" t="str">
        <f>"01.2025"</f>
        <v>01.2025</v>
      </c>
      <c r="P81" s="44" t="s">
        <v>54</v>
      </c>
      <c r="Q81" s="44" t="s">
        <v>67</v>
      </c>
      <c r="R81" s="48" t="s">
        <v>30</v>
      </c>
      <c r="S81" s="44" t="s">
        <v>67</v>
      </c>
      <c r="T81" s="44">
        <v>0</v>
      </c>
      <c r="U81" s="44">
        <v>0</v>
      </c>
      <c r="V81" s="48" t="s">
        <v>70</v>
      </c>
      <c r="W81" s="12"/>
      <c r="X81" s="12"/>
      <c r="Y81" s="12"/>
      <c r="Z81" s="12"/>
    </row>
    <row r="82" spans="1:26" ht="386.25" customHeight="1" x14ac:dyDescent="0.2">
      <c r="A82" s="191">
        <v>60</v>
      </c>
      <c r="B82" s="44" t="s">
        <v>513</v>
      </c>
      <c r="C82" s="44" t="s">
        <v>511</v>
      </c>
      <c r="D82" s="191" t="s">
        <v>104</v>
      </c>
      <c r="E82" s="191" t="s">
        <v>142</v>
      </c>
      <c r="F82" s="189" t="s">
        <v>129</v>
      </c>
      <c r="G82" s="198" t="s">
        <v>175</v>
      </c>
      <c r="H82" s="191" t="s">
        <v>175</v>
      </c>
      <c r="I82" s="44" t="s">
        <v>516</v>
      </c>
      <c r="J82" s="189" t="s">
        <v>29</v>
      </c>
      <c r="K82" s="189" t="s">
        <v>53</v>
      </c>
      <c r="L82" s="193" t="s">
        <v>517</v>
      </c>
      <c r="M82" s="191" t="s">
        <v>113</v>
      </c>
      <c r="N82" s="191" t="str">
        <f>"12.2023"</f>
        <v>12.2023</v>
      </c>
      <c r="O82" s="191" t="str">
        <f>"01.2025"</f>
        <v>01.2025</v>
      </c>
      <c r="P82" s="191" t="s">
        <v>372</v>
      </c>
      <c r="Q82" s="191" t="s">
        <v>67</v>
      </c>
      <c r="R82" s="185" t="s">
        <v>30</v>
      </c>
      <c r="S82" s="187" t="s">
        <v>67</v>
      </c>
      <c r="T82" s="181" t="s">
        <v>31</v>
      </c>
      <c r="U82" s="181" t="s">
        <v>31</v>
      </c>
      <c r="V82" s="181" t="s">
        <v>70</v>
      </c>
      <c r="W82" s="183"/>
      <c r="X82" s="183"/>
      <c r="Y82" s="183"/>
      <c r="Z82" s="183"/>
    </row>
    <row r="83" spans="1:26" ht="254.25" customHeight="1" x14ac:dyDescent="0.2">
      <c r="A83" s="192"/>
      <c r="B83" s="44" t="s">
        <v>514</v>
      </c>
      <c r="C83" s="44" t="s">
        <v>512</v>
      </c>
      <c r="D83" s="192"/>
      <c r="E83" s="192"/>
      <c r="F83" s="190"/>
      <c r="G83" s="199"/>
      <c r="H83" s="192"/>
      <c r="I83" s="44" t="s">
        <v>515</v>
      </c>
      <c r="J83" s="190"/>
      <c r="K83" s="190"/>
      <c r="L83" s="194"/>
      <c r="M83" s="192"/>
      <c r="N83" s="192"/>
      <c r="O83" s="192"/>
      <c r="P83" s="192"/>
      <c r="Q83" s="192"/>
      <c r="R83" s="186"/>
      <c r="S83" s="188"/>
      <c r="T83" s="182"/>
      <c r="U83" s="182"/>
      <c r="V83" s="182"/>
      <c r="W83" s="184"/>
      <c r="X83" s="184"/>
      <c r="Y83" s="184"/>
      <c r="Z83" s="184"/>
    </row>
    <row r="84" spans="1:26" ht="375" customHeight="1" x14ac:dyDescent="0.2">
      <c r="A84" s="195">
        <v>60</v>
      </c>
      <c r="B84" s="49" t="s">
        <v>513</v>
      </c>
      <c r="C84" s="41" t="s">
        <v>511</v>
      </c>
      <c r="D84" s="195" t="s">
        <v>104</v>
      </c>
      <c r="E84" s="191" t="s">
        <v>142</v>
      </c>
      <c r="F84" s="196" t="s">
        <v>129</v>
      </c>
      <c r="G84" s="181" t="s">
        <v>175</v>
      </c>
      <c r="H84" s="191" t="s">
        <v>175</v>
      </c>
      <c r="I84" s="40" t="s">
        <v>516</v>
      </c>
      <c r="J84" s="197" t="s">
        <v>29</v>
      </c>
      <c r="K84" s="189" t="s">
        <v>53</v>
      </c>
      <c r="L84" s="193" t="s">
        <v>517</v>
      </c>
      <c r="M84" s="191" t="s">
        <v>113</v>
      </c>
      <c r="N84" s="191" t="str">
        <f t="shared" si="18"/>
        <v>12.2023</v>
      </c>
      <c r="O84" s="191" t="str">
        <f>"01.2025"</f>
        <v>01.2025</v>
      </c>
      <c r="P84" s="191" t="s">
        <v>54</v>
      </c>
      <c r="Q84" s="191" t="s">
        <v>67</v>
      </c>
      <c r="R84" s="191" t="s">
        <v>30</v>
      </c>
      <c r="S84" s="191" t="s">
        <v>67</v>
      </c>
      <c r="T84" s="181" t="s">
        <v>56</v>
      </c>
      <c r="U84" s="181" t="s">
        <v>31</v>
      </c>
      <c r="V84" s="181" t="s">
        <v>70</v>
      </c>
      <c r="W84" s="183"/>
      <c r="X84" s="183"/>
      <c r="Y84" s="183"/>
      <c r="Z84" s="183"/>
    </row>
    <row r="85" spans="1:26" ht="233.25" customHeight="1" x14ac:dyDescent="0.2">
      <c r="A85" s="195"/>
      <c r="B85" s="38" t="s">
        <v>514</v>
      </c>
      <c r="C85" s="39" t="s">
        <v>512</v>
      </c>
      <c r="D85" s="195"/>
      <c r="E85" s="192"/>
      <c r="F85" s="196"/>
      <c r="G85" s="182"/>
      <c r="H85" s="192"/>
      <c r="I85" s="42" t="s">
        <v>515</v>
      </c>
      <c r="J85" s="190"/>
      <c r="K85" s="190"/>
      <c r="L85" s="194"/>
      <c r="M85" s="192"/>
      <c r="N85" s="192"/>
      <c r="O85" s="192"/>
      <c r="P85" s="192"/>
      <c r="Q85" s="192"/>
      <c r="R85" s="192"/>
      <c r="S85" s="192"/>
      <c r="T85" s="182"/>
      <c r="U85" s="182"/>
      <c r="V85" s="182"/>
      <c r="W85" s="184"/>
      <c r="X85" s="184"/>
      <c r="Y85" s="184"/>
      <c r="Z85" s="184"/>
    </row>
    <row r="86" spans="1:26" ht="366" customHeight="1" x14ac:dyDescent="0.2">
      <c r="A86" s="44">
        <v>61</v>
      </c>
      <c r="B86" s="44" t="s">
        <v>278</v>
      </c>
      <c r="C86" s="44" t="s">
        <v>482</v>
      </c>
      <c r="D86" s="44" t="s">
        <v>106</v>
      </c>
      <c r="E86" s="44" t="s">
        <v>98</v>
      </c>
      <c r="F86" s="45" t="s">
        <v>129</v>
      </c>
      <c r="G86" s="27" t="s">
        <v>175</v>
      </c>
      <c r="H86" s="44" t="s">
        <v>175</v>
      </c>
      <c r="I86" s="44" t="s">
        <v>279</v>
      </c>
      <c r="J86" s="45" t="s">
        <v>29</v>
      </c>
      <c r="K86" s="45" t="s">
        <v>53</v>
      </c>
      <c r="L86" s="50" t="s">
        <v>518</v>
      </c>
      <c r="M86" s="44" t="s">
        <v>113</v>
      </c>
      <c r="N86" s="44" t="str">
        <f t="shared" si="18"/>
        <v>12.2023</v>
      </c>
      <c r="O86" s="44" t="str">
        <f>"08.2024"</f>
        <v>08.2024</v>
      </c>
      <c r="P86" s="44" t="s">
        <v>372</v>
      </c>
      <c r="Q86" s="44" t="s">
        <v>67</v>
      </c>
      <c r="R86" s="44" t="s">
        <v>30</v>
      </c>
      <c r="S86" s="8" t="s">
        <v>67</v>
      </c>
      <c r="T86" s="48" t="s">
        <v>31</v>
      </c>
      <c r="U86" s="48" t="s">
        <v>31</v>
      </c>
      <c r="V86" s="48" t="s">
        <v>70</v>
      </c>
      <c r="W86" s="12"/>
      <c r="X86" s="12"/>
      <c r="Y86" s="12"/>
      <c r="Z86" s="12"/>
    </row>
    <row r="87" spans="1:26" s="13" customFormat="1" ht="67.5" x14ac:dyDescent="0.2">
      <c r="A87" s="44">
        <v>62</v>
      </c>
      <c r="B87" s="11" t="s">
        <v>520</v>
      </c>
      <c r="C87" s="11" t="s">
        <v>519</v>
      </c>
      <c r="D87" s="44" t="s">
        <v>107</v>
      </c>
      <c r="E87" s="44" t="s">
        <v>521</v>
      </c>
      <c r="F87" s="45" t="s">
        <v>83</v>
      </c>
      <c r="G87" s="48" t="s">
        <v>281</v>
      </c>
      <c r="H87" s="44" t="s">
        <v>282</v>
      </c>
      <c r="I87" s="44" t="s">
        <v>522</v>
      </c>
      <c r="J87" s="45" t="s">
        <v>29</v>
      </c>
      <c r="K87" s="45" t="s">
        <v>53</v>
      </c>
      <c r="L87" s="50" t="s">
        <v>523</v>
      </c>
      <c r="M87" s="16" t="s">
        <v>113</v>
      </c>
      <c r="N87" s="44" t="str">
        <f t="shared" si="18"/>
        <v>12.2023</v>
      </c>
      <c r="O87" s="20" t="str">
        <f>"03.2024"</f>
        <v>03.2024</v>
      </c>
      <c r="P87" s="16" t="s">
        <v>161</v>
      </c>
      <c r="Q87" s="44" t="s">
        <v>56</v>
      </c>
      <c r="R87" s="48" t="s">
        <v>30</v>
      </c>
      <c r="S87" s="44" t="s">
        <v>56</v>
      </c>
      <c r="T87" s="44">
        <v>0</v>
      </c>
      <c r="U87" s="48" t="s">
        <v>31</v>
      </c>
      <c r="V87" s="48" t="s">
        <v>70</v>
      </c>
      <c r="W87" s="10"/>
      <c r="X87" s="10"/>
      <c r="Y87" s="10"/>
      <c r="Z87" s="10"/>
    </row>
    <row r="88" spans="1:26" s="13" customFormat="1" ht="85.5" customHeight="1" x14ac:dyDescent="0.2">
      <c r="A88" s="8">
        <v>63</v>
      </c>
      <c r="B88" s="44" t="s">
        <v>524</v>
      </c>
      <c r="C88" s="44" t="s">
        <v>525</v>
      </c>
      <c r="D88" s="8" t="s">
        <v>104</v>
      </c>
      <c r="E88" s="8" t="s">
        <v>135</v>
      </c>
      <c r="F88" s="45" t="s">
        <v>129</v>
      </c>
      <c r="G88" s="44" t="s">
        <v>526</v>
      </c>
      <c r="H88" s="44" t="s">
        <v>527</v>
      </c>
      <c r="I88" s="8" t="s">
        <v>528</v>
      </c>
      <c r="J88" s="45" t="s">
        <v>29</v>
      </c>
      <c r="K88" s="45" t="s">
        <v>53</v>
      </c>
      <c r="L88" s="8" t="s">
        <v>529</v>
      </c>
      <c r="M88" s="8" t="s">
        <v>113</v>
      </c>
      <c r="N88" s="44" t="str">
        <f>"12.2023"</f>
        <v>12.2023</v>
      </c>
      <c r="O88" s="26" t="str">
        <f>"01.2025"</f>
        <v>01.2025</v>
      </c>
      <c r="P88" s="14" t="s">
        <v>54</v>
      </c>
      <c r="Q88" s="21" t="s">
        <v>67</v>
      </c>
      <c r="R88" s="48" t="s">
        <v>30</v>
      </c>
      <c r="S88" s="44" t="s">
        <v>67</v>
      </c>
      <c r="T88" s="48" t="s">
        <v>31</v>
      </c>
      <c r="U88" s="48" t="s">
        <v>31</v>
      </c>
      <c r="V88" s="48" t="s">
        <v>70</v>
      </c>
      <c r="W88" s="12"/>
      <c r="X88" s="12"/>
      <c r="Y88" s="12"/>
      <c r="Z88" s="12"/>
    </row>
    <row r="89" spans="1:26" ht="128.25" customHeight="1" x14ac:dyDescent="0.2">
      <c r="A89" s="44">
        <v>64</v>
      </c>
      <c r="B89" s="44" t="s">
        <v>256</v>
      </c>
      <c r="C89" s="44" t="s">
        <v>394</v>
      </c>
      <c r="D89" s="44" t="s">
        <v>103</v>
      </c>
      <c r="E89" s="44" t="s">
        <v>405</v>
      </c>
      <c r="F89" s="45" t="s">
        <v>83</v>
      </c>
      <c r="G89" s="48" t="s">
        <v>395</v>
      </c>
      <c r="H89" s="44" t="s">
        <v>396</v>
      </c>
      <c r="I89" s="44" t="s">
        <v>397</v>
      </c>
      <c r="J89" s="45" t="s">
        <v>29</v>
      </c>
      <c r="K89" s="45" t="s">
        <v>53</v>
      </c>
      <c r="L89" s="50" t="s">
        <v>398</v>
      </c>
      <c r="M89" s="44" t="s">
        <v>113</v>
      </c>
      <c r="N89" s="44" t="str">
        <f t="shared" ref="N89:N97" si="19">"10.2023"</f>
        <v>10.2023</v>
      </c>
      <c r="O89" s="44" t="str">
        <f>"05.2024"</f>
        <v>05.2024</v>
      </c>
      <c r="P89" s="44" t="s">
        <v>58</v>
      </c>
      <c r="Q89" s="44" t="s">
        <v>56</v>
      </c>
      <c r="R89" s="44" t="s">
        <v>30</v>
      </c>
      <c r="S89" s="44" t="s">
        <v>67</v>
      </c>
      <c r="T89" s="48" t="s">
        <v>31</v>
      </c>
      <c r="U89" s="48" t="s">
        <v>31</v>
      </c>
      <c r="V89" s="48" t="s">
        <v>70</v>
      </c>
      <c r="W89" s="12"/>
      <c r="X89" s="12"/>
      <c r="Y89" s="12"/>
      <c r="Z89" s="12"/>
    </row>
    <row r="90" spans="1:26" ht="77.25" customHeight="1" x14ac:dyDescent="0.2">
      <c r="A90" s="44">
        <v>65</v>
      </c>
      <c r="B90" s="44" t="s">
        <v>333</v>
      </c>
      <c r="C90" s="44" t="s">
        <v>363</v>
      </c>
      <c r="D90" s="44" t="s">
        <v>103</v>
      </c>
      <c r="E90" s="44" t="s">
        <v>399</v>
      </c>
      <c r="F90" s="45" t="s">
        <v>83</v>
      </c>
      <c r="G90" s="48" t="s">
        <v>273</v>
      </c>
      <c r="H90" s="44" t="s">
        <v>209</v>
      </c>
      <c r="I90" s="44">
        <v>1</v>
      </c>
      <c r="J90" s="45" t="s">
        <v>29</v>
      </c>
      <c r="K90" s="45" t="s">
        <v>53</v>
      </c>
      <c r="L90" s="50" t="s">
        <v>400</v>
      </c>
      <c r="M90" s="44" t="s">
        <v>113</v>
      </c>
      <c r="N90" s="44" t="str">
        <f t="shared" si="19"/>
        <v>10.2023</v>
      </c>
      <c r="O90" s="44" t="str">
        <f>"02.2024"</f>
        <v>02.2024</v>
      </c>
      <c r="P90" s="44" t="s">
        <v>116</v>
      </c>
      <c r="Q90" s="44" t="s">
        <v>56</v>
      </c>
      <c r="R90" s="44" t="s">
        <v>30</v>
      </c>
      <c r="S90" s="44" t="s">
        <v>56</v>
      </c>
      <c r="T90" s="48" t="s">
        <v>31</v>
      </c>
      <c r="U90" s="48" t="s">
        <v>31</v>
      </c>
      <c r="V90" s="48" t="s">
        <v>70</v>
      </c>
      <c r="W90" s="12"/>
      <c r="X90" s="12"/>
      <c r="Y90" s="12"/>
      <c r="Z90" s="12"/>
    </row>
    <row r="91" spans="1:26" ht="114.75" customHeight="1" x14ac:dyDescent="0.2">
      <c r="A91" s="44">
        <v>66</v>
      </c>
      <c r="B91" s="44" t="s">
        <v>266</v>
      </c>
      <c r="C91" s="44" t="s">
        <v>403</v>
      </c>
      <c r="D91" s="44" t="s">
        <v>103</v>
      </c>
      <c r="E91" s="44" t="s">
        <v>334</v>
      </c>
      <c r="F91" s="45" t="s">
        <v>83</v>
      </c>
      <c r="G91" s="48" t="s">
        <v>361</v>
      </c>
      <c r="H91" s="44" t="s">
        <v>362</v>
      </c>
      <c r="I91" s="44" t="s">
        <v>402</v>
      </c>
      <c r="J91" s="45" t="s">
        <v>29</v>
      </c>
      <c r="K91" s="45" t="s">
        <v>53</v>
      </c>
      <c r="L91" s="50" t="s">
        <v>401</v>
      </c>
      <c r="M91" s="44" t="s">
        <v>113</v>
      </c>
      <c r="N91" s="44" t="str">
        <f t="shared" si="19"/>
        <v>10.2023</v>
      </c>
      <c r="O91" s="44" t="str">
        <f>"02.2024"</f>
        <v>02.2024</v>
      </c>
      <c r="P91" s="44" t="s">
        <v>116</v>
      </c>
      <c r="Q91" s="44" t="s">
        <v>56</v>
      </c>
      <c r="R91" s="44" t="s">
        <v>30</v>
      </c>
      <c r="S91" s="44" t="s">
        <v>56</v>
      </c>
      <c r="T91" s="48" t="s">
        <v>31</v>
      </c>
      <c r="U91" s="48" t="s">
        <v>31</v>
      </c>
      <c r="V91" s="48" t="s">
        <v>70</v>
      </c>
      <c r="W91" s="12"/>
      <c r="X91" s="12"/>
      <c r="Y91" s="12"/>
      <c r="Z91" s="12"/>
    </row>
    <row r="92" spans="1:26" ht="68.25" customHeight="1" x14ac:dyDescent="0.2">
      <c r="A92" s="44">
        <v>67</v>
      </c>
      <c r="B92" s="44" t="s">
        <v>249</v>
      </c>
      <c r="C92" s="44" t="s">
        <v>407</v>
      </c>
      <c r="D92" s="44" t="s">
        <v>103</v>
      </c>
      <c r="E92" s="44" t="s">
        <v>406</v>
      </c>
      <c r="F92" s="45" t="s">
        <v>83</v>
      </c>
      <c r="G92" s="48" t="s">
        <v>364</v>
      </c>
      <c r="H92" s="44" t="s">
        <v>408</v>
      </c>
      <c r="I92" s="44" t="s">
        <v>409</v>
      </c>
      <c r="J92" s="45" t="s">
        <v>29</v>
      </c>
      <c r="K92" s="45" t="s">
        <v>53</v>
      </c>
      <c r="L92" s="50" t="s">
        <v>410</v>
      </c>
      <c r="M92" s="44" t="s">
        <v>113</v>
      </c>
      <c r="N92" s="44" t="str">
        <f t="shared" si="19"/>
        <v>10.2023</v>
      </c>
      <c r="O92" s="44" t="str">
        <f>"01.2024"</f>
        <v>01.2024</v>
      </c>
      <c r="P92" s="44" t="s">
        <v>116</v>
      </c>
      <c r="Q92" s="44" t="s">
        <v>56</v>
      </c>
      <c r="R92" s="44" t="s">
        <v>30</v>
      </c>
      <c r="S92" s="44" t="s">
        <v>56</v>
      </c>
      <c r="T92" s="48" t="s">
        <v>31</v>
      </c>
      <c r="U92" s="48" t="s">
        <v>31</v>
      </c>
      <c r="V92" s="48" t="s">
        <v>70</v>
      </c>
      <c r="W92" s="12"/>
      <c r="X92" s="12"/>
      <c r="Y92" s="12"/>
      <c r="Z92" s="12"/>
    </row>
    <row r="93" spans="1:26" ht="72" customHeight="1" x14ac:dyDescent="0.2">
      <c r="A93" s="44">
        <v>68</v>
      </c>
      <c r="B93" s="44" t="s">
        <v>280</v>
      </c>
      <c r="C93" s="44" t="s">
        <v>354</v>
      </c>
      <c r="D93" s="44" t="s">
        <v>103</v>
      </c>
      <c r="E93" s="44" t="s">
        <v>355</v>
      </c>
      <c r="F93" s="45" t="s">
        <v>83</v>
      </c>
      <c r="G93" s="48" t="s">
        <v>281</v>
      </c>
      <c r="H93" s="44" t="s">
        <v>282</v>
      </c>
      <c r="I93" s="44" t="s">
        <v>411</v>
      </c>
      <c r="J93" s="45" t="s">
        <v>29</v>
      </c>
      <c r="K93" s="45" t="s">
        <v>53</v>
      </c>
      <c r="L93" s="50" t="s">
        <v>412</v>
      </c>
      <c r="M93" s="44" t="s">
        <v>113</v>
      </c>
      <c r="N93" s="44" t="str">
        <f t="shared" si="19"/>
        <v>10.2023</v>
      </c>
      <c r="O93" s="44" t="str">
        <f>"04.2024"</f>
        <v>04.2024</v>
      </c>
      <c r="P93" s="44" t="s">
        <v>116</v>
      </c>
      <c r="Q93" s="44" t="s">
        <v>56</v>
      </c>
      <c r="R93" s="44" t="s">
        <v>30</v>
      </c>
      <c r="S93" s="44" t="s">
        <v>56</v>
      </c>
      <c r="T93" s="48" t="s">
        <v>31</v>
      </c>
      <c r="U93" s="48" t="s">
        <v>31</v>
      </c>
      <c r="V93" s="48" t="s">
        <v>70</v>
      </c>
      <c r="W93" s="12"/>
      <c r="X93" s="12"/>
      <c r="Y93" s="12"/>
      <c r="Z93" s="12"/>
    </row>
    <row r="94" spans="1:26" ht="133.5" customHeight="1" x14ac:dyDescent="0.2">
      <c r="A94" s="44">
        <v>69</v>
      </c>
      <c r="B94" s="44" t="s">
        <v>413</v>
      </c>
      <c r="C94" s="44" t="s">
        <v>414</v>
      </c>
      <c r="D94" s="44" t="s">
        <v>103</v>
      </c>
      <c r="E94" s="44" t="s">
        <v>415</v>
      </c>
      <c r="F94" s="45" t="s">
        <v>83</v>
      </c>
      <c r="G94" s="48" t="s">
        <v>395</v>
      </c>
      <c r="H94" s="44" t="s">
        <v>396</v>
      </c>
      <c r="I94" s="44" t="s">
        <v>416</v>
      </c>
      <c r="J94" s="45" t="s">
        <v>29</v>
      </c>
      <c r="K94" s="45" t="s">
        <v>53</v>
      </c>
      <c r="L94" s="50" t="s">
        <v>417</v>
      </c>
      <c r="M94" s="44" t="s">
        <v>113</v>
      </c>
      <c r="N94" s="44" t="str">
        <f t="shared" si="19"/>
        <v>10.2023</v>
      </c>
      <c r="O94" s="44" t="str">
        <f>"02.2024"</f>
        <v>02.2024</v>
      </c>
      <c r="P94" s="44" t="s">
        <v>116</v>
      </c>
      <c r="Q94" s="44" t="s">
        <v>56</v>
      </c>
      <c r="R94" s="44" t="s">
        <v>30</v>
      </c>
      <c r="S94" s="44" t="s">
        <v>56</v>
      </c>
      <c r="T94" s="48" t="s">
        <v>31</v>
      </c>
      <c r="U94" s="48" t="s">
        <v>31</v>
      </c>
      <c r="V94" s="48" t="s">
        <v>70</v>
      </c>
      <c r="W94" s="12"/>
      <c r="X94" s="12"/>
      <c r="Y94" s="12"/>
      <c r="Z94" s="12"/>
    </row>
    <row r="95" spans="1:26" ht="67.5" x14ac:dyDescent="0.2">
      <c r="A95" s="44">
        <v>70</v>
      </c>
      <c r="B95" s="11" t="s">
        <v>418</v>
      </c>
      <c r="C95" s="11" t="s">
        <v>419</v>
      </c>
      <c r="D95" s="44" t="s">
        <v>104</v>
      </c>
      <c r="E95" s="44" t="s">
        <v>420</v>
      </c>
      <c r="F95" s="45" t="s">
        <v>129</v>
      </c>
      <c r="G95" s="45" t="s">
        <v>119</v>
      </c>
      <c r="H95" s="44" t="s">
        <v>51</v>
      </c>
      <c r="I95" s="44">
        <v>1</v>
      </c>
      <c r="J95" s="45" t="s">
        <v>29</v>
      </c>
      <c r="K95" s="45" t="s">
        <v>53</v>
      </c>
      <c r="L95" s="50" t="s">
        <v>421</v>
      </c>
      <c r="M95" s="8" t="s">
        <v>113</v>
      </c>
      <c r="N95" s="28" t="str">
        <f t="shared" si="19"/>
        <v>10.2023</v>
      </c>
      <c r="O95" s="8" t="str">
        <f>"08.2024"</f>
        <v>08.2024</v>
      </c>
      <c r="P95" s="8" t="s">
        <v>372</v>
      </c>
      <c r="Q95" s="8" t="s">
        <v>67</v>
      </c>
      <c r="R95" s="48" t="s">
        <v>30</v>
      </c>
      <c r="S95" s="8" t="s">
        <v>67</v>
      </c>
      <c r="T95" s="48" t="s">
        <v>56</v>
      </c>
      <c r="U95" s="48" t="s">
        <v>31</v>
      </c>
      <c r="V95" s="48" t="s">
        <v>70</v>
      </c>
      <c r="W95" s="10"/>
      <c r="X95" s="45"/>
      <c r="Y95" s="10"/>
      <c r="Z95" s="10"/>
    </row>
    <row r="96" spans="1:26" ht="67.5" x14ac:dyDescent="0.2">
      <c r="A96" s="44">
        <v>71</v>
      </c>
      <c r="B96" s="11" t="s">
        <v>423</v>
      </c>
      <c r="C96" s="11" t="s">
        <v>419</v>
      </c>
      <c r="D96" s="44" t="s">
        <v>104</v>
      </c>
      <c r="E96" s="44" t="s">
        <v>422</v>
      </c>
      <c r="F96" s="45" t="s">
        <v>129</v>
      </c>
      <c r="G96" s="45" t="s">
        <v>119</v>
      </c>
      <c r="H96" s="44" t="s">
        <v>51</v>
      </c>
      <c r="I96" s="44">
        <v>1</v>
      </c>
      <c r="J96" s="45" t="s">
        <v>29</v>
      </c>
      <c r="K96" s="45" t="s">
        <v>53</v>
      </c>
      <c r="L96" s="50" t="s">
        <v>424</v>
      </c>
      <c r="M96" s="8" t="s">
        <v>113</v>
      </c>
      <c r="N96" s="28" t="str">
        <f t="shared" si="19"/>
        <v>10.2023</v>
      </c>
      <c r="O96" s="8" t="str">
        <f>"08.2024"</f>
        <v>08.2024</v>
      </c>
      <c r="P96" s="8" t="s">
        <v>372</v>
      </c>
      <c r="Q96" s="8" t="s">
        <v>67</v>
      </c>
      <c r="R96" s="48" t="s">
        <v>30</v>
      </c>
      <c r="S96" s="8" t="s">
        <v>67</v>
      </c>
      <c r="T96" s="48" t="s">
        <v>56</v>
      </c>
      <c r="U96" s="48" t="s">
        <v>31</v>
      </c>
      <c r="V96" s="48" t="s">
        <v>70</v>
      </c>
      <c r="W96" s="10"/>
      <c r="X96" s="45"/>
      <c r="Y96" s="10"/>
      <c r="Z96" s="10"/>
    </row>
    <row r="97" spans="1:26" ht="78.75" x14ac:dyDescent="0.2">
      <c r="A97" s="44">
        <v>72</v>
      </c>
      <c r="B97" s="11" t="s">
        <v>425</v>
      </c>
      <c r="C97" s="11" t="s">
        <v>426</v>
      </c>
      <c r="D97" s="44" t="s">
        <v>104</v>
      </c>
      <c r="E97" s="44" t="s">
        <v>427</v>
      </c>
      <c r="F97" s="45" t="s">
        <v>129</v>
      </c>
      <c r="G97" s="45" t="s">
        <v>119</v>
      </c>
      <c r="H97" s="44" t="s">
        <v>51</v>
      </c>
      <c r="I97" s="44">
        <v>1</v>
      </c>
      <c r="J97" s="45" t="s">
        <v>29</v>
      </c>
      <c r="K97" s="45" t="s">
        <v>53</v>
      </c>
      <c r="L97" s="50" t="s">
        <v>428</v>
      </c>
      <c r="M97" s="8" t="s">
        <v>113</v>
      </c>
      <c r="N97" s="28" t="str">
        <f t="shared" si="19"/>
        <v>10.2023</v>
      </c>
      <c r="O97" s="8" t="str">
        <f>"03.2025"</f>
        <v>03.2025</v>
      </c>
      <c r="P97" s="8" t="s">
        <v>372</v>
      </c>
      <c r="Q97" s="8" t="s">
        <v>67</v>
      </c>
      <c r="R97" s="48" t="s">
        <v>30</v>
      </c>
      <c r="S97" s="8" t="s">
        <v>67</v>
      </c>
      <c r="T97" s="48" t="s">
        <v>56</v>
      </c>
      <c r="U97" s="48" t="s">
        <v>31</v>
      </c>
      <c r="V97" s="48" t="s">
        <v>70</v>
      </c>
      <c r="W97" s="10"/>
      <c r="X97" s="45"/>
      <c r="Y97" s="10"/>
      <c r="Z97" s="10"/>
    </row>
    <row r="98" spans="1:26" ht="82.5" customHeight="1" x14ac:dyDescent="0.2">
      <c r="A98" s="44">
        <v>73</v>
      </c>
      <c r="B98" s="8" t="s">
        <v>301</v>
      </c>
      <c r="C98" s="8" t="s">
        <v>302</v>
      </c>
      <c r="D98" s="8" t="s">
        <v>106</v>
      </c>
      <c r="E98" s="8" t="s">
        <v>430</v>
      </c>
      <c r="F98" s="45" t="s">
        <v>83</v>
      </c>
      <c r="G98" s="44">
        <v>876</v>
      </c>
      <c r="H98" s="8" t="s">
        <v>51</v>
      </c>
      <c r="I98" s="8">
        <v>1</v>
      </c>
      <c r="J98" s="45" t="s">
        <v>29</v>
      </c>
      <c r="K98" s="45" t="s">
        <v>53</v>
      </c>
      <c r="L98" s="50" t="s">
        <v>429</v>
      </c>
      <c r="M98" s="44" t="s">
        <v>113</v>
      </c>
      <c r="N98" s="44" t="str">
        <f t="shared" ref="N98:N104" si="20">"11.2023"</f>
        <v>11.2023</v>
      </c>
      <c r="O98" s="44" t="str">
        <f>"12.2024"</f>
        <v>12.2024</v>
      </c>
      <c r="P98" s="44" t="s">
        <v>116</v>
      </c>
      <c r="Q98" s="44" t="s">
        <v>56</v>
      </c>
      <c r="R98" s="44" t="s">
        <v>30</v>
      </c>
      <c r="S98" s="44" t="s">
        <v>56</v>
      </c>
      <c r="T98" s="48" t="s">
        <v>31</v>
      </c>
      <c r="U98" s="48" t="s">
        <v>31</v>
      </c>
      <c r="V98" s="48" t="s">
        <v>70</v>
      </c>
      <c r="W98" s="12"/>
      <c r="X98" s="12"/>
      <c r="Y98" s="12"/>
      <c r="Z98" s="12"/>
    </row>
    <row r="99" spans="1:26" ht="45.75" customHeight="1" x14ac:dyDescent="0.2">
      <c r="A99" s="44">
        <v>74</v>
      </c>
      <c r="B99" s="44" t="s">
        <v>250</v>
      </c>
      <c r="C99" s="44" t="s">
        <v>431</v>
      </c>
      <c r="D99" s="44" t="s">
        <v>103</v>
      </c>
      <c r="E99" s="44" t="s">
        <v>432</v>
      </c>
      <c r="F99" s="45" t="s">
        <v>83</v>
      </c>
      <c r="G99" s="48" t="s">
        <v>404</v>
      </c>
      <c r="H99" s="44" t="s">
        <v>393</v>
      </c>
      <c r="I99" s="44" t="s">
        <v>433</v>
      </c>
      <c r="J99" s="45" t="s">
        <v>29</v>
      </c>
      <c r="K99" s="45" t="s">
        <v>53</v>
      </c>
      <c r="L99" s="50">
        <v>147265.9</v>
      </c>
      <c r="M99" s="44" t="s">
        <v>113</v>
      </c>
      <c r="N99" s="44" t="str">
        <f t="shared" si="20"/>
        <v>11.2023</v>
      </c>
      <c r="O99" s="44" t="str">
        <f>"01.2024"</f>
        <v>01.2024</v>
      </c>
      <c r="P99" s="44" t="s">
        <v>116</v>
      </c>
      <c r="Q99" s="44" t="s">
        <v>56</v>
      </c>
      <c r="R99" s="44" t="s">
        <v>30</v>
      </c>
      <c r="S99" s="44" t="s">
        <v>56</v>
      </c>
      <c r="T99" s="48" t="s">
        <v>31</v>
      </c>
      <c r="U99" s="48" t="s">
        <v>31</v>
      </c>
      <c r="V99" s="48" t="s">
        <v>70</v>
      </c>
      <c r="W99" s="12"/>
      <c r="X99" s="12"/>
      <c r="Y99" s="12"/>
      <c r="Z99" s="12"/>
    </row>
    <row r="100" spans="1:26" ht="90" x14ac:dyDescent="0.2">
      <c r="A100" s="45" t="s">
        <v>539</v>
      </c>
      <c r="B100" s="11" t="s">
        <v>301</v>
      </c>
      <c r="C100" s="11" t="s">
        <v>302</v>
      </c>
      <c r="D100" s="44" t="s">
        <v>106</v>
      </c>
      <c r="E100" s="44" t="s">
        <v>378</v>
      </c>
      <c r="F100" s="45" t="s">
        <v>83</v>
      </c>
      <c r="G100" s="45" t="s">
        <v>119</v>
      </c>
      <c r="H100" s="44" t="s">
        <v>51</v>
      </c>
      <c r="I100" s="44">
        <v>1</v>
      </c>
      <c r="J100" s="45" t="s">
        <v>29</v>
      </c>
      <c r="K100" s="45" t="s">
        <v>53</v>
      </c>
      <c r="L100" s="50" t="s">
        <v>434</v>
      </c>
      <c r="M100" s="8" t="s">
        <v>113</v>
      </c>
      <c r="N100" s="28" t="str">
        <f>"11.2023"</f>
        <v>11.2023</v>
      </c>
      <c r="O100" s="8" t="str">
        <f>"12.2024"</f>
        <v>12.2024</v>
      </c>
      <c r="P100" s="8" t="s">
        <v>116</v>
      </c>
      <c r="Q100" s="8" t="s">
        <v>56</v>
      </c>
      <c r="R100" s="48" t="s">
        <v>30</v>
      </c>
      <c r="S100" s="8" t="s">
        <v>56</v>
      </c>
      <c r="T100" s="48" t="s">
        <v>31</v>
      </c>
      <c r="U100" s="48" t="s">
        <v>31</v>
      </c>
      <c r="V100" s="48" t="s">
        <v>70</v>
      </c>
      <c r="W100" s="10"/>
      <c r="X100" s="45"/>
      <c r="Y100" s="10"/>
      <c r="Z100" s="10"/>
    </row>
    <row r="101" spans="1:26" ht="74.25" customHeight="1" x14ac:dyDescent="0.2">
      <c r="A101" s="44">
        <v>76</v>
      </c>
      <c r="B101" s="44" t="s">
        <v>435</v>
      </c>
      <c r="C101" s="44" t="s">
        <v>436</v>
      </c>
      <c r="D101" s="44" t="s">
        <v>103</v>
      </c>
      <c r="E101" s="44" t="s">
        <v>437</v>
      </c>
      <c r="F101" s="45" t="s">
        <v>83</v>
      </c>
      <c r="G101" s="48" t="s">
        <v>281</v>
      </c>
      <c r="H101" s="44" t="s">
        <v>282</v>
      </c>
      <c r="I101" s="44" t="s">
        <v>438</v>
      </c>
      <c r="J101" s="45" t="s">
        <v>29</v>
      </c>
      <c r="K101" s="45" t="s">
        <v>53</v>
      </c>
      <c r="L101" s="50" t="s">
        <v>439</v>
      </c>
      <c r="M101" s="44" t="s">
        <v>113</v>
      </c>
      <c r="N101" s="44" t="str">
        <f t="shared" si="20"/>
        <v>11.2023</v>
      </c>
      <c r="O101" s="44" t="str">
        <f>"01.2024"</f>
        <v>01.2024</v>
      </c>
      <c r="P101" s="44" t="s">
        <v>116</v>
      </c>
      <c r="Q101" s="44" t="s">
        <v>56</v>
      </c>
      <c r="R101" s="44" t="s">
        <v>30</v>
      </c>
      <c r="S101" s="44" t="s">
        <v>56</v>
      </c>
      <c r="T101" s="48" t="s">
        <v>31</v>
      </c>
      <c r="U101" s="48" t="s">
        <v>31</v>
      </c>
      <c r="V101" s="48" t="s">
        <v>70</v>
      </c>
      <c r="W101" s="12"/>
      <c r="X101" s="12"/>
      <c r="Y101" s="12"/>
      <c r="Z101" s="12"/>
    </row>
    <row r="102" spans="1:26" ht="81.75" customHeight="1" x14ac:dyDescent="0.2">
      <c r="A102" s="44">
        <v>77</v>
      </c>
      <c r="B102" s="44" t="s">
        <v>95</v>
      </c>
      <c r="C102" s="44" t="s">
        <v>96</v>
      </c>
      <c r="D102" s="44" t="s">
        <v>104</v>
      </c>
      <c r="E102" s="44" t="s">
        <v>127</v>
      </c>
      <c r="F102" s="45" t="s">
        <v>83</v>
      </c>
      <c r="G102" s="48" t="s">
        <v>120</v>
      </c>
      <c r="H102" s="44" t="s">
        <v>88</v>
      </c>
      <c r="I102" s="44">
        <v>12</v>
      </c>
      <c r="J102" s="45" t="s">
        <v>29</v>
      </c>
      <c r="K102" s="45" t="s">
        <v>53</v>
      </c>
      <c r="L102" s="50" t="s">
        <v>440</v>
      </c>
      <c r="M102" s="44" t="s">
        <v>113</v>
      </c>
      <c r="N102" s="44" t="str">
        <f>"11.2023"</f>
        <v>11.2023</v>
      </c>
      <c r="O102" s="44" t="str">
        <f>"01.2025"</f>
        <v>01.2025</v>
      </c>
      <c r="P102" s="44" t="s">
        <v>116</v>
      </c>
      <c r="Q102" s="44" t="s">
        <v>56</v>
      </c>
      <c r="R102" s="44" t="s">
        <v>30</v>
      </c>
      <c r="S102" s="44" t="s">
        <v>56</v>
      </c>
      <c r="T102" s="48" t="s">
        <v>31</v>
      </c>
      <c r="U102" s="48" t="s">
        <v>31</v>
      </c>
      <c r="V102" s="48" t="s">
        <v>70</v>
      </c>
      <c r="W102" s="12"/>
      <c r="X102" s="12"/>
      <c r="Y102" s="12"/>
      <c r="Z102" s="12"/>
    </row>
    <row r="103" spans="1:26" ht="74.25" customHeight="1" x14ac:dyDescent="0.2">
      <c r="A103" s="44">
        <v>78</v>
      </c>
      <c r="B103" s="19" t="str">
        <f>"27.12"</f>
        <v>27.12</v>
      </c>
      <c r="C103" s="44" t="s">
        <v>442</v>
      </c>
      <c r="D103" s="44" t="s">
        <v>103</v>
      </c>
      <c r="E103" s="44" t="s">
        <v>443</v>
      </c>
      <c r="F103" s="45" t="s">
        <v>83</v>
      </c>
      <c r="G103" s="48" t="s">
        <v>273</v>
      </c>
      <c r="H103" s="44" t="s">
        <v>209</v>
      </c>
      <c r="I103" s="44">
        <v>1</v>
      </c>
      <c r="J103" s="45" t="s">
        <v>29</v>
      </c>
      <c r="K103" s="45" t="s">
        <v>53</v>
      </c>
      <c r="L103" s="50" t="s">
        <v>441</v>
      </c>
      <c r="M103" s="44" t="s">
        <v>113</v>
      </c>
      <c r="N103" s="44" t="str">
        <f t="shared" si="20"/>
        <v>11.2023</v>
      </c>
      <c r="O103" s="44" t="str">
        <f>"02.2024"</f>
        <v>02.2024</v>
      </c>
      <c r="P103" s="44" t="s">
        <v>116</v>
      </c>
      <c r="Q103" s="44" t="s">
        <v>56</v>
      </c>
      <c r="R103" s="44" t="s">
        <v>30</v>
      </c>
      <c r="S103" s="44" t="s">
        <v>56</v>
      </c>
      <c r="T103" s="48" t="s">
        <v>31</v>
      </c>
      <c r="U103" s="48" t="s">
        <v>31</v>
      </c>
      <c r="V103" s="48" t="s">
        <v>70</v>
      </c>
      <c r="W103" s="12"/>
      <c r="X103" s="12"/>
      <c r="Y103" s="12"/>
      <c r="Z103" s="12"/>
    </row>
    <row r="104" spans="1:26" ht="74.25" customHeight="1" x14ac:dyDescent="0.2">
      <c r="A104" s="44">
        <v>79</v>
      </c>
      <c r="B104" s="44" t="s">
        <v>444</v>
      </c>
      <c r="C104" s="44" t="s">
        <v>445</v>
      </c>
      <c r="D104" s="44" t="s">
        <v>103</v>
      </c>
      <c r="E104" s="44" t="s">
        <v>84</v>
      </c>
      <c r="F104" s="45" t="s">
        <v>83</v>
      </c>
      <c r="G104" s="48" t="s">
        <v>446</v>
      </c>
      <c r="H104" s="44" t="s">
        <v>447</v>
      </c>
      <c r="I104" s="44" t="s">
        <v>448</v>
      </c>
      <c r="J104" s="45" t="s">
        <v>29</v>
      </c>
      <c r="K104" s="45" t="s">
        <v>53</v>
      </c>
      <c r="L104" s="50" t="s">
        <v>449</v>
      </c>
      <c r="M104" s="44" t="s">
        <v>113</v>
      </c>
      <c r="N104" s="44" t="str">
        <f t="shared" si="20"/>
        <v>11.2023</v>
      </c>
      <c r="O104" s="44" t="str">
        <f>"07.2024"</f>
        <v>07.2024</v>
      </c>
      <c r="P104" s="44" t="s">
        <v>116</v>
      </c>
      <c r="Q104" s="44" t="s">
        <v>56</v>
      </c>
      <c r="R104" s="44" t="s">
        <v>30</v>
      </c>
      <c r="S104" s="44" t="s">
        <v>56</v>
      </c>
      <c r="T104" s="48" t="s">
        <v>31</v>
      </c>
      <c r="U104" s="48" t="s">
        <v>31</v>
      </c>
      <c r="V104" s="48" t="s">
        <v>70</v>
      </c>
      <c r="W104" s="12"/>
      <c r="X104" s="12"/>
      <c r="Y104" s="12"/>
      <c r="Z104" s="12"/>
    </row>
    <row r="105" spans="1:26" s="13" customFormat="1" ht="246.75" customHeight="1" x14ac:dyDescent="0.2">
      <c r="A105" s="45" t="s">
        <v>540</v>
      </c>
      <c r="B105" s="11" t="s">
        <v>450</v>
      </c>
      <c r="C105" s="11" t="s">
        <v>451</v>
      </c>
      <c r="D105" s="44" t="s">
        <v>103</v>
      </c>
      <c r="E105" s="44" t="s">
        <v>357</v>
      </c>
      <c r="F105" s="45" t="s">
        <v>83</v>
      </c>
      <c r="G105" s="45" t="s">
        <v>452</v>
      </c>
      <c r="H105" s="44" t="s">
        <v>453</v>
      </c>
      <c r="I105" s="44" t="s">
        <v>454</v>
      </c>
      <c r="J105" s="45" t="s">
        <v>29</v>
      </c>
      <c r="K105" s="45" t="s">
        <v>53</v>
      </c>
      <c r="L105" s="50" t="s">
        <v>455</v>
      </c>
      <c r="M105" s="16" t="s">
        <v>113</v>
      </c>
      <c r="N105" s="44" t="str">
        <f>"11.2023"</f>
        <v>11.2023</v>
      </c>
      <c r="O105" s="20" t="str">
        <f>"01.2024"</f>
        <v>01.2024</v>
      </c>
      <c r="P105" s="16" t="s">
        <v>116</v>
      </c>
      <c r="Q105" s="44" t="s">
        <v>56</v>
      </c>
      <c r="R105" s="48" t="s">
        <v>30</v>
      </c>
      <c r="S105" s="44" t="s">
        <v>56</v>
      </c>
      <c r="T105" s="44">
        <v>0</v>
      </c>
      <c r="U105" s="48" t="s">
        <v>31</v>
      </c>
      <c r="V105" s="48" t="s">
        <v>70</v>
      </c>
      <c r="W105" s="10"/>
      <c r="X105" s="10"/>
      <c r="Y105" s="10"/>
      <c r="Z105" s="10"/>
    </row>
    <row r="106" spans="1:26" ht="74.25" customHeight="1" x14ac:dyDescent="0.2">
      <c r="A106" s="44">
        <v>81</v>
      </c>
      <c r="B106" s="44" t="s">
        <v>163</v>
      </c>
      <c r="C106" s="44" t="s">
        <v>164</v>
      </c>
      <c r="D106" s="44" t="s">
        <v>103</v>
      </c>
      <c r="E106" s="44" t="s">
        <v>456</v>
      </c>
      <c r="F106" s="45" t="s">
        <v>83</v>
      </c>
      <c r="G106" s="48" t="s">
        <v>457</v>
      </c>
      <c r="H106" s="44" t="s">
        <v>458</v>
      </c>
      <c r="I106" s="44" t="s">
        <v>459</v>
      </c>
      <c r="J106" s="45" t="s">
        <v>29</v>
      </c>
      <c r="K106" s="45" t="s">
        <v>53</v>
      </c>
      <c r="L106" s="50" t="s">
        <v>460</v>
      </c>
      <c r="M106" s="44" t="s">
        <v>113</v>
      </c>
      <c r="N106" s="44" t="str">
        <f>"12.2023"</f>
        <v>12.2023</v>
      </c>
      <c r="O106" s="44" t="str">
        <f>"02.2025"</f>
        <v>02.2025</v>
      </c>
      <c r="P106" s="44" t="s">
        <v>97</v>
      </c>
      <c r="Q106" s="44" t="s">
        <v>56</v>
      </c>
      <c r="R106" s="44" t="s">
        <v>30</v>
      </c>
      <c r="S106" s="44" t="s">
        <v>67</v>
      </c>
      <c r="T106" s="48" t="s">
        <v>56</v>
      </c>
      <c r="U106" s="48" t="s">
        <v>31</v>
      </c>
      <c r="V106" s="48" t="s">
        <v>70</v>
      </c>
      <c r="W106" s="12"/>
      <c r="X106" s="12"/>
      <c r="Y106" s="12"/>
      <c r="Z106" s="12"/>
    </row>
    <row r="107" spans="1:26" s="13" customFormat="1" ht="122.25" customHeight="1" x14ac:dyDescent="0.2">
      <c r="A107" s="44">
        <v>82</v>
      </c>
      <c r="B107" s="23" t="s">
        <v>82</v>
      </c>
      <c r="C107" s="23" t="s">
        <v>81</v>
      </c>
      <c r="D107" s="44" t="s">
        <v>104</v>
      </c>
      <c r="E107" s="53" t="s">
        <v>487</v>
      </c>
      <c r="F107" s="45" t="s">
        <v>83</v>
      </c>
      <c r="G107" s="44">
        <v>356</v>
      </c>
      <c r="H107" s="44" t="s">
        <v>85</v>
      </c>
      <c r="I107" s="44">
        <v>375</v>
      </c>
      <c r="J107" s="45" t="s">
        <v>29</v>
      </c>
      <c r="K107" s="45" t="s">
        <v>53</v>
      </c>
      <c r="L107" s="50" t="s">
        <v>503</v>
      </c>
      <c r="M107" s="44" t="s">
        <v>113</v>
      </c>
      <c r="N107" s="44" t="str">
        <f t="shared" si="18"/>
        <v>12.2023</v>
      </c>
      <c r="O107" s="44" t="str">
        <f>"01.2025"</f>
        <v>01.2025</v>
      </c>
      <c r="P107" s="44" t="s">
        <v>116</v>
      </c>
      <c r="Q107" s="44" t="s">
        <v>56</v>
      </c>
      <c r="R107" s="48" t="s">
        <v>30</v>
      </c>
      <c r="S107" s="44" t="s">
        <v>56</v>
      </c>
      <c r="T107" s="44">
        <v>0</v>
      </c>
      <c r="U107" s="44">
        <v>0</v>
      </c>
      <c r="V107" s="48" t="s">
        <v>70</v>
      </c>
      <c r="W107" s="12"/>
      <c r="X107" s="12"/>
      <c r="Y107" s="12"/>
      <c r="Z107" s="12"/>
    </row>
    <row r="108" spans="1:26" ht="67.5" x14ac:dyDescent="0.2">
      <c r="A108" s="8">
        <v>83</v>
      </c>
      <c r="B108" s="53" t="s">
        <v>214</v>
      </c>
      <c r="C108" s="53" t="s">
        <v>213</v>
      </c>
      <c r="D108" s="8" t="s">
        <v>103</v>
      </c>
      <c r="E108" s="53" t="s">
        <v>212</v>
      </c>
      <c r="F108" s="45" t="s">
        <v>83</v>
      </c>
      <c r="G108" s="44">
        <v>112</v>
      </c>
      <c r="H108" s="44" t="s">
        <v>137</v>
      </c>
      <c r="I108" s="44">
        <v>12800</v>
      </c>
      <c r="J108" s="45" t="s">
        <v>29</v>
      </c>
      <c r="K108" s="45" t="s">
        <v>53</v>
      </c>
      <c r="L108" s="50" t="s">
        <v>488</v>
      </c>
      <c r="M108" s="44" t="s">
        <v>113</v>
      </c>
      <c r="N108" s="28" t="str">
        <f t="shared" si="18"/>
        <v>12.2023</v>
      </c>
      <c r="O108" s="8" t="str">
        <f>"12.2024"</f>
        <v>12.2024</v>
      </c>
      <c r="P108" s="44" t="s">
        <v>116</v>
      </c>
      <c r="Q108" s="8" t="s">
        <v>56</v>
      </c>
      <c r="R108" s="48" t="s">
        <v>30</v>
      </c>
      <c r="S108" s="8" t="s">
        <v>56</v>
      </c>
      <c r="T108" s="48" t="s">
        <v>31</v>
      </c>
      <c r="U108" s="48" t="s">
        <v>31</v>
      </c>
      <c r="V108" s="48" t="s">
        <v>70</v>
      </c>
      <c r="W108" s="10"/>
      <c r="X108" s="45"/>
      <c r="Y108" s="10"/>
      <c r="Z108" s="10"/>
    </row>
    <row r="109" spans="1:26" ht="67.5" x14ac:dyDescent="0.2">
      <c r="A109" s="8">
        <v>84</v>
      </c>
      <c r="B109" s="53" t="s">
        <v>489</v>
      </c>
      <c r="C109" s="53" t="s">
        <v>490</v>
      </c>
      <c r="D109" s="8" t="s">
        <v>103</v>
      </c>
      <c r="E109" s="53" t="s">
        <v>491</v>
      </c>
      <c r="F109" s="45" t="s">
        <v>83</v>
      </c>
      <c r="G109" s="44">
        <v>796</v>
      </c>
      <c r="H109" s="44" t="s">
        <v>209</v>
      </c>
      <c r="I109" s="44">
        <v>2</v>
      </c>
      <c r="J109" s="45" t="s">
        <v>29</v>
      </c>
      <c r="K109" s="45" t="s">
        <v>53</v>
      </c>
      <c r="L109" s="50" t="s">
        <v>492</v>
      </c>
      <c r="M109" s="44" t="s">
        <v>113</v>
      </c>
      <c r="N109" s="28" t="str">
        <f t="shared" si="18"/>
        <v>12.2023</v>
      </c>
      <c r="O109" s="8" t="str">
        <f>"05.2024"</f>
        <v>05.2024</v>
      </c>
      <c r="P109" s="44" t="s">
        <v>116</v>
      </c>
      <c r="Q109" s="8" t="s">
        <v>56</v>
      </c>
      <c r="R109" s="48" t="s">
        <v>30</v>
      </c>
      <c r="S109" s="8" t="s">
        <v>56</v>
      </c>
      <c r="T109" s="48" t="s">
        <v>31</v>
      </c>
      <c r="U109" s="48" t="s">
        <v>31</v>
      </c>
      <c r="V109" s="48" t="s">
        <v>70</v>
      </c>
      <c r="W109" s="10"/>
      <c r="X109" s="45"/>
      <c r="Y109" s="10"/>
      <c r="Z109" s="10"/>
    </row>
    <row r="110" spans="1:26" ht="123.75" customHeight="1" x14ac:dyDescent="0.2">
      <c r="A110" s="8">
        <v>85</v>
      </c>
      <c r="B110" s="44" t="s">
        <v>493</v>
      </c>
      <c r="C110" s="44" t="s">
        <v>494</v>
      </c>
      <c r="D110" s="44" t="s">
        <v>103</v>
      </c>
      <c r="E110" s="44" t="s">
        <v>495</v>
      </c>
      <c r="F110" s="45" t="s">
        <v>83</v>
      </c>
      <c r="G110" s="48" t="s">
        <v>496</v>
      </c>
      <c r="H110" s="44" t="s">
        <v>497</v>
      </c>
      <c r="I110" s="44" t="s">
        <v>498</v>
      </c>
      <c r="J110" s="45" t="s">
        <v>29</v>
      </c>
      <c r="K110" s="45" t="s">
        <v>53</v>
      </c>
      <c r="L110" s="50" t="s">
        <v>499</v>
      </c>
      <c r="M110" s="44" t="s">
        <v>113</v>
      </c>
      <c r="N110" s="44" t="str">
        <f t="shared" si="18"/>
        <v>12.2023</v>
      </c>
      <c r="O110" s="44" t="str">
        <f>"03.2024"</f>
        <v>03.2024</v>
      </c>
      <c r="P110" s="44" t="s">
        <v>161</v>
      </c>
      <c r="Q110" s="44" t="s">
        <v>56</v>
      </c>
      <c r="R110" s="44" t="s">
        <v>30</v>
      </c>
      <c r="S110" s="44" t="s">
        <v>56</v>
      </c>
      <c r="T110" s="48" t="s">
        <v>31</v>
      </c>
      <c r="U110" s="48" t="s">
        <v>31</v>
      </c>
      <c r="V110" s="48" t="s">
        <v>70</v>
      </c>
      <c r="W110" s="12"/>
      <c r="X110" s="12"/>
      <c r="Y110" s="12"/>
      <c r="Z110" s="12"/>
    </row>
    <row r="111" spans="1:26" ht="67.5" x14ac:dyDescent="0.2">
      <c r="A111" s="44">
        <v>86</v>
      </c>
      <c r="B111" s="44" t="s">
        <v>186</v>
      </c>
      <c r="C111" s="44" t="s">
        <v>139</v>
      </c>
      <c r="D111" s="44" t="s">
        <v>104</v>
      </c>
      <c r="E111" s="44" t="s">
        <v>500</v>
      </c>
      <c r="F111" s="45" t="s">
        <v>129</v>
      </c>
      <c r="G111" s="48" t="s">
        <v>119</v>
      </c>
      <c r="H111" s="44" t="s">
        <v>51</v>
      </c>
      <c r="I111" s="44">
        <v>30</v>
      </c>
      <c r="J111" s="45" t="s">
        <v>29</v>
      </c>
      <c r="K111" s="45" t="s">
        <v>53</v>
      </c>
      <c r="L111" s="50" t="s">
        <v>501</v>
      </c>
      <c r="M111" s="44" t="s">
        <v>113</v>
      </c>
      <c r="N111" s="44" t="str">
        <f t="shared" si="18"/>
        <v>12.2023</v>
      </c>
      <c r="O111" s="44" t="str">
        <f>"12.2024"</f>
        <v>12.2024</v>
      </c>
      <c r="P111" s="44" t="s">
        <v>54</v>
      </c>
      <c r="Q111" s="44" t="s">
        <v>67</v>
      </c>
      <c r="R111" s="44" t="s">
        <v>30</v>
      </c>
      <c r="S111" s="44" t="s">
        <v>67</v>
      </c>
      <c r="T111" s="48" t="s">
        <v>31</v>
      </c>
      <c r="U111" s="48" t="s">
        <v>31</v>
      </c>
      <c r="V111" s="48" t="s">
        <v>70</v>
      </c>
      <c r="W111" s="12"/>
      <c r="X111" s="12"/>
      <c r="Y111" s="12"/>
      <c r="Z111" s="12"/>
    </row>
    <row r="112" spans="1:26" s="13" customFormat="1" ht="86.25" customHeight="1" x14ac:dyDescent="0.2">
      <c r="A112" s="8">
        <v>87</v>
      </c>
      <c r="B112" s="53" t="s">
        <v>60</v>
      </c>
      <c r="C112" s="53" t="s">
        <v>61</v>
      </c>
      <c r="D112" s="44" t="s">
        <v>103</v>
      </c>
      <c r="E112" s="8" t="s">
        <v>101</v>
      </c>
      <c r="F112" s="45" t="s">
        <v>117</v>
      </c>
      <c r="G112" s="44" t="s">
        <v>175</v>
      </c>
      <c r="H112" s="8" t="s">
        <v>175</v>
      </c>
      <c r="I112" s="24" t="s">
        <v>149</v>
      </c>
      <c r="J112" s="45" t="s">
        <v>29</v>
      </c>
      <c r="K112" s="45" t="s">
        <v>53</v>
      </c>
      <c r="L112" s="50" t="s">
        <v>504</v>
      </c>
      <c r="M112" s="44" t="s">
        <v>113</v>
      </c>
      <c r="N112" s="44" t="str">
        <f t="shared" si="18"/>
        <v>12.2023</v>
      </c>
      <c r="O112" s="44" t="str">
        <f>"01.2025"</f>
        <v>01.2025</v>
      </c>
      <c r="P112" s="44" t="s">
        <v>54</v>
      </c>
      <c r="Q112" s="44" t="s">
        <v>67</v>
      </c>
      <c r="R112" s="48" t="s">
        <v>30</v>
      </c>
      <c r="S112" s="44" t="s">
        <v>67</v>
      </c>
      <c r="T112" s="44" t="s">
        <v>56</v>
      </c>
      <c r="U112" s="44">
        <v>0</v>
      </c>
      <c r="V112" s="48" t="s">
        <v>70</v>
      </c>
      <c r="W112" s="12"/>
      <c r="X112" s="12"/>
      <c r="Y112" s="12"/>
      <c r="Z112" s="12"/>
    </row>
    <row r="113" spans="1:26" s="13" customFormat="1" ht="84" customHeight="1" x14ac:dyDescent="0.2">
      <c r="A113" s="44">
        <v>88</v>
      </c>
      <c r="B113" s="53" t="s">
        <v>60</v>
      </c>
      <c r="C113" s="53" t="s">
        <v>61</v>
      </c>
      <c r="D113" s="44" t="s">
        <v>103</v>
      </c>
      <c r="E113" s="8" t="s">
        <v>101</v>
      </c>
      <c r="F113" s="45" t="s">
        <v>117</v>
      </c>
      <c r="G113" s="44" t="s">
        <v>175</v>
      </c>
      <c r="H113" s="8" t="s">
        <v>175</v>
      </c>
      <c r="I113" s="24" t="s">
        <v>149</v>
      </c>
      <c r="J113" s="45" t="s">
        <v>29</v>
      </c>
      <c r="K113" s="45" t="s">
        <v>53</v>
      </c>
      <c r="L113" s="50" t="s">
        <v>502</v>
      </c>
      <c r="M113" s="44" t="s">
        <v>113</v>
      </c>
      <c r="N113" s="44" t="str">
        <f t="shared" si="18"/>
        <v>12.2023</v>
      </c>
      <c r="O113" s="44" t="str">
        <f>"01.2025"</f>
        <v>01.2025</v>
      </c>
      <c r="P113" s="44" t="s">
        <v>54</v>
      </c>
      <c r="Q113" s="44" t="s">
        <v>67</v>
      </c>
      <c r="R113" s="48" t="s">
        <v>30</v>
      </c>
      <c r="S113" s="44" t="s">
        <v>67</v>
      </c>
      <c r="T113" s="44" t="s">
        <v>56</v>
      </c>
      <c r="U113" s="44">
        <v>0</v>
      </c>
      <c r="V113" s="48" t="s">
        <v>70</v>
      </c>
      <c r="W113" s="12"/>
      <c r="X113" s="12"/>
      <c r="Y113" s="12"/>
      <c r="Z113" s="12"/>
    </row>
    <row r="114" spans="1:26" ht="90.75" customHeight="1" x14ac:dyDescent="0.2">
      <c r="A114" s="44">
        <v>89</v>
      </c>
      <c r="B114" s="44" t="s">
        <v>154</v>
      </c>
      <c r="C114" s="44" t="s">
        <v>155</v>
      </c>
      <c r="D114" s="44" t="s">
        <v>103</v>
      </c>
      <c r="E114" s="44" t="s">
        <v>65</v>
      </c>
      <c r="F114" s="45" t="s">
        <v>83</v>
      </c>
      <c r="G114" s="44" t="s">
        <v>557</v>
      </c>
      <c r="H114" s="44" t="s">
        <v>477</v>
      </c>
      <c r="I114" s="44" t="s">
        <v>478</v>
      </c>
      <c r="J114" s="45" t="s">
        <v>29</v>
      </c>
      <c r="K114" s="45" t="s">
        <v>53</v>
      </c>
      <c r="L114" s="50" t="s">
        <v>479</v>
      </c>
      <c r="M114" s="44" t="s">
        <v>113</v>
      </c>
      <c r="N114" s="44" t="str">
        <f t="shared" si="18"/>
        <v>12.2023</v>
      </c>
      <c r="O114" s="44" t="str">
        <f>"12.2024"</f>
        <v>12.2024</v>
      </c>
      <c r="P114" s="44" t="s">
        <v>116</v>
      </c>
      <c r="Q114" s="44" t="s">
        <v>56</v>
      </c>
      <c r="R114" s="44" t="s">
        <v>30</v>
      </c>
      <c r="S114" s="44" t="s">
        <v>56</v>
      </c>
      <c r="T114" s="48" t="s">
        <v>31</v>
      </c>
      <c r="U114" s="48" t="s">
        <v>31</v>
      </c>
      <c r="V114" s="48" t="s">
        <v>70</v>
      </c>
      <c r="W114" s="12"/>
      <c r="X114" s="12"/>
      <c r="Y114" s="12"/>
      <c r="Z114" s="12"/>
    </row>
    <row r="115" spans="1:26" ht="82.5" customHeight="1" x14ac:dyDescent="0.2">
      <c r="A115" s="44">
        <v>90</v>
      </c>
      <c r="B115" s="44" t="s">
        <v>505</v>
      </c>
      <c r="C115" s="44" t="s">
        <v>506</v>
      </c>
      <c r="D115" s="44" t="s">
        <v>104</v>
      </c>
      <c r="E115" s="44" t="s">
        <v>89</v>
      </c>
      <c r="F115" s="45" t="s">
        <v>129</v>
      </c>
      <c r="G115" s="48" t="s">
        <v>507</v>
      </c>
      <c r="H115" s="44" t="s">
        <v>508</v>
      </c>
      <c r="I115" s="44" t="s">
        <v>509</v>
      </c>
      <c r="J115" s="45" t="s">
        <v>29</v>
      </c>
      <c r="K115" s="45" t="s">
        <v>53</v>
      </c>
      <c r="L115" s="50" t="s">
        <v>510</v>
      </c>
      <c r="M115" s="44" t="s">
        <v>113</v>
      </c>
      <c r="N115" s="44" t="str">
        <f t="shared" si="18"/>
        <v>12.2023</v>
      </c>
      <c r="O115" s="44" t="str">
        <f>"01.2025"</f>
        <v>01.2025</v>
      </c>
      <c r="P115" s="44" t="s">
        <v>54</v>
      </c>
      <c r="Q115" s="44" t="s">
        <v>67</v>
      </c>
      <c r="R115" s="44" t="s">
        <v>30</v>
      </c>
      <c r="S115" s="44" t="s">
        <v>67</v>
      </c>
      <c r="T115" s="48" t="s">
        <v>31</v>
      </c>
      <c r="U115" s="48" t="s">
        <v>31</v>
      </c>
      <c r="V115" s="48" t="s">
        <v>70</v>
      </c>
      <c r="W115" s="12"/>
      <c r="X115" s="12"/>
      <c r="Y115" s="12"/>
      <c r="Z115" s="12"/>
    </row>
    <row r="116" spans="1:26" s="13" customFormat="1" ht="78.75" x14ac:dyDescent="0.2">
      <c r="A116" s="44">
        <v>91</v>
      </c>
      <c r="B116" s="11" t="s">
        <v>171</v>
      </c>
      <c r="C116" s="11" t="s">
        <v>172</v>
      </c>
      <c r="D116" s="44" t="s">
        <v>169</v>
      </c>
      <c r="E116" s="44" t="s">
        <v>99</v>
      </c>
      <c r="F116" s="45" t="s">
        <v>83</v>
      </c>
      <c r="G116" s="44" t="s">
        <v>170</v>
      </c>
      <c r="H116" s="44" t="s">
        <v>167</v>
      </c>
      <c r="I116" s="44" t="s">
        <v>168</v>
      </c>
      <c r="J116" s="45" t="s">
        <v>29</v>
      </c>
      <c r="K116" s="45" t="s">
        <v>53</v>
      </c>
      <c r="L116" s="50" t="s">
        <v>173</v>
      </c>
      <c r="M116" s="16" t="s">
        <v>113</v>
      </c>
      <c r="N116" s="44" t="str">
        <f>"11.2022"</f>
        <v>11.2022</v>
      </c>
      <c r="O116" s="20" t="str">
        <f>"01.2024"</f>
        <v>01.2024</v>
      </c>
      <c r="P116" s="16" t="s">
        <v>161</v>
      </c>
      <c r="Q116" s="44" t="s">
        <v>56</v>
      </c>
      <c r="R116" s="48" t="s">
        <v>30</v>
      </c>
      <c r="S116" s="44" t="s">
        <v>56</v>
      </c>
      <c r="T116" s="44">
        <v>0</v>
      </c>
      <c r="U116" s="48" t="s">
        <v>31</v>
      </c>
      <c r="V116" s="43" t="s">
        <v>70</v>
      </c>
      <c r="W116" s="10"/>
      <c r="X116" s="10"/>
      <c r="Y116" s="10"/>
      <c r="Z116" s="10"/>
    </row>
    <row r="117" spans="1:26" s="13" customFormat="1" ht="78.75" x14ac:dyDescent="0.2">
      <c r="A117" s="44">
        <v>92</v>
      </c>
      <c r="B117" s="53" t="s">
        <v>163</v>
      </c>
      <c r="C117" s="53" t="s">
        <v>164</v>
      </c>
      <c r="D117" s="44" t="s">
        <v>107</v>
      </c>
      <c r="E117" s="53" t="s">
        <v>174</v>
      </c>
      <c r="F117" s="45" t="s">
        <v>83</v>
      </c>
      <c r="G117" s="44" t="s">
        <v>175</v>
      </c>
      <c r="H117" s="44" t="s">
        <v>175</v>
      </c>
      <c r="I117" s="44" t="s">
        <v>165</v>
      </c>
      <c r="J117" s="45" t="s">
        <v>29</v>
      </c>
      <c r="K117" s="45" t="s">
        <v>53</v>
      </c>
      <c r="L117" s="50" t="s">
        <v>176</v>
      </c>
      <c r="M117" s="44" t="s">
        <v>113</v>
      </c>
      <c r="N117" s="44" t="str">
        <f t="shared" ref="N117:N118" si="21">"12.2022"</f>
        <v>12.2022</v>
      </c>
      <c r="O117" s="44" t="str">
        <f>"02.2024"</f>
        <v>02.2024</v>
      </c>
      <c r="P117" s="44" t="s">
        <v>97</v>
      </c>
      <c r="Q117" s="44" t="s">
        <v>56</v>
      </c>
      <c r="R117" s="48" t="s">
        <v>30</v>
      </c>
      <c r="S117" s="44" t="s">
        <v>67</v>
      </c>
      <c r="T117" s="44" t="s">
        <v>56</v>
      </c>
      <c r="U117" s="44">
        <v>0</v>
      </c>
      <c r="V117" s="43" t="s">
        <v>70</v>
      </c>
      <c r="W117" s="12"/>
      <c r="X117" s="12"/>
      <c r="Y117" s="12"/>
      <c r="Z117" s="12"/>
    </row>
    <row r="118" spans="1:26" s="13" customFormat="1" ht="78.75" x14ac:dyDescent="0.2">
      <c r="A118" s="44">
        <v>93</v>
      </c>
      <c r="B118" s="53" t="s">
        <v>95</v>
      </c>
      <c r="C118" s="53" t="s">
        <v>96</v>
      </c>
      <c r="D118" s="44" t="s">
        <v>104</v>
      </c>
      <c r="E118" s="53" t="s">
        <v>127</v>
      </c>
      <c r="F118" s="45" t="s">
        <v>83</v>
      </c>
      <c r="G118" s="44">
        <v>362</v>
      </c>
      <c r="H118" s="44" t="s">
        <v>88</v>
      </c>
      <c r="I118" s="44">
        <v>12</v>
      </c>
      <c r="J118" s="45" t="s">
        <v>29</v>
      </c>
      <c r="K118" s="45" t="s">
        <v>53</v>
      </c>
      <c r="L118" s="50" t="s">
        <v>179</v>
      </c>
      <c r="M118" s="44" t="s">
        <v>113</v>
      </c>
      <c r="N118" s="44" t="str">
        <f t="shared" si="21"/>
        <v>12.2022</v>
      </c>
      <c r="O118" s="44" t="str">
        <f t="shared" ref="O118:O119" si="22">"01.2024"</f>
        <v>01.2024</v>
      </c>
      <c r="P118" s="44" t="s">
        <v>116</v>
      </c>
      <c r="Q118" s="44" t="s">
        <v>56</v>
      </c>
      <c r="R118" s="48" t="s">
        <v>30</v>
      </c>
      <c r="S118" s="44" t="s">
        <v>56</v>
      </c>
      <c r="T118" s="44">
        <v>0</v>
      </c>
      <c r="U118" s="44">
        <v>0</v>
      </c>
      <c r="V118" s="43" t="s">
        <v>70</v>
      </c>
      <c r="W118" s="12"/>
      <c r="X118" s="12"/>
      <c r="Y118" s="12"/>
      <c r="Z118" s="12"/>
    </row>
    <row r="119" spans="1:26" s="13" customFormat="1" ht="86.25" customHeight="1" x14ac:dyDescent="0.2">
      <c r="A119" s="44">
        <v>94</v>
      </c>
      <c r="B119" s="53" t="s">
        <v>60</v>
      </c>
      <c r="C119" s="53" t="s">
        <v>61</v>
      </c>
      <c r="D119" s="44" t="s">
        <v>103</v>
      </c>
      <c r="E119" s="8" t="s">
        <v>101</v>
      </c>
      <c r="F119" s="45" t="s">
        <v>117</v>
      </c>
      <c r="G119" s="44">
        <v>114</v>
      </c>
      <c r="H119" s="8" t="s">
        <v>62</v>
      </c>
      <c r="I119" s="24">
        <v>215629.77</v>
      </c>
      <c r="J119" s="45" t="s">
        <v>29</v>
      </c>
      <c r="K119" s="45" t="s">
        <v>53</v>
      </c>
      <c r="L119" s="50" t="s">
        <v>177</v>
      </c>
      <c r="M119" s="44" t="s">
        <v>113</v>
      </c>
      <c r="N119" s="44" t="str">
        <f>"12.2022"</f>
        <v>12.2022</v>
      </c>
      <c r="O119" s="44" t="str">
        <f t="shared" si="22"/>
        <v>01.2024</v>
      </c>
      <c r="P119" s="44" t="s">
        <v>54</v>
      </c>
      <c r="Q119" s="44" t="s">
        <v>67</v>
      </c>
      <c r="R119" s="48" t="s">
        <v>30</v>
      </c>
      <c r="S119" s="44" t="s">
        <v>67</v>
      </c>
      <c r="T119" s="44">
        <v>12</v>
      </c>
      <c r="U119" s="44">
        <v>0</v>
      </c>
      <c r="V119" s="43" t="s">
        <v>70</v>
      </c>
      <c r="W119" s="12"/>
      <c r="X119" s="12"/>
      <c r="Y119" s="12"/>
      <c r="Z119" s="12"/>
    </row>
    <row r="120" spans="1:26" s="13" customFormat="1" ht="84" customHeight="1" x14ac:dyDescent="0.2">
      <c r="A120" s="44">
        <v>95</v>
      </c>
      <c r="B120" s="53" t="s">
        <v>60</v>
      </c>
      <c r="C120" s="53" t="s">
        <v>61</v>
      </c>
      <c r="D120" s="44" t="s">
        <v>103</v>
      </c>
      <c r="E120" s="8" t="s">
        <v>101</v>
      </c>
      <c r="F120" s="45" t="s">
        <v>117</v>
      </c>
      <c r="G120" s="44">
        <v>114</v>
      </c>
      <c r="H120" s="8" t="s">
        <v>62</v>
      </c>
      <c r="I120" s="24">
        <v>50500.79</v>
      </c>
      <c r="J120" s="45" t="s">
        <v>29</v>
      </c>
      <c r="K120" s="45" t="s">
        <v>53</v>
      </c>
      <c r="L120" s="50" t="s">
        <v>178</v>
      </c>
      <c r="M120" s="44" t="s">
        <v>113</v>
      </c>
      <c r="N120" s="44" t="str">
        <f t="shared" ref="N120:N121" si="23">"12.2022"</f>
        <v>12.2022</v>
      </c>
      <c r="O120" s="44" t="str">
        <f>"01.2024"</f>
        <v>01.2024</v>
      </c>
      <c r="P120" s="44" t="s">
        <v>54</v>
      </c>
      <c r="Q120" s="44" t="s">
        <v>67</v>
      </c>
      <c r="R120" s="48" t="s">
        <v>30</v>
      </c>
      <c r="S120" s="44" t="s">
        <v>67</v>
      </c>
      <c r="T120" s="44">
        <v>12</v>
      </c>
      <c r="U120" s="44">
        <v>0</v>
      </c>
      <c r="V120" s="43" t="s">
        <v>70</v>
      </c>
      <c r="W120" s="12"/>
      <c r="X120" s="12"/>
      <c r="Y120" s="12"/>
      <c r="Z120" s="12"/>
    </row>
    <row r="121" spans="1:26" s="13" customFormat="1" ht="104.25" customHeight="1" x14ac:dyDescent="0.2">
      <c r="A121" s="44">
        <v>96</v>
      </c>
      <c r="B121" s="23" t="s">
        <v>82</v>
      </c>
      <c r="C121" s="23" t="s">
        <v>81</v>
      </c>
      <c r="D121" s="44" t="s">
        <v>104</v>
      </c>
      <c r="E121" s="53" t="s">
        <v>100</v>
      </c>
      <c r="F121" s="45" t="s">
        <v>83</v>
      </c>
      <c r="G121" s="44">
        <v>356</v>
      </c>
      <c r="H121" s="44" t="s">
        <v>85</v>
      </c>
      <c r="I121" s="44">
        <v>377</v>
      </c>
      <c r="J121" s="45" t="s">
        <v>29</v>
      </c>
      <c r="K121" s="45" t="s">
        <v>53</v>
      </c>
      <c r="L121" s="50" t="s">
        <v>180</v>
      </c>
      <c r="M121" s="44" t="s">
        <v>113</v>
      </c>
      <c r="N121" s="44" t="str">
        <f t="shared" si="23"/>
        <v>12.2022</v>
      </c>
      <c r="O121" s="44" t="str">
        <f>"01.2024"</f>
        <v>01.2024</v>
      </c>
      <c r="P121" s="44" t="s">
        <v>116</v>
      </c>
      <c r="Q121" s="44" t="s">
        <v>56</v>
      </c>
      <c r="R121" s="48" t="s">
        <v>30</v>
      </c>
      <c r="S121" s="44" t="s">
        <v>56</v>
      </c>
      <c r="T121" s="44">
        <v>0</v>
      </c>
      <c r="U121" s="44">
        <v>0</v>
      </c>
      <c r="V121" s="43" t="s">
        <v>70</v>
      </c>
      <c r="W121" s="12"/>
      <c r="X121" s="12"/>
      <c r="Y121" s="12"/>
      <c r="Z121" s="12"/>
    </row>
    <row r="122" spans="1:26" s="13" customFormat="1" ht="294" customHeight="1" x14ac:dyDescent="0.2">
      <c r="A122" s="191">
        <v>97</v>
      </c>
      <c r="B122" s="213" t="s">
        <v>108</v>
      </c>
      <c r="C122" s="213" t="s">
        <v>109</v>
      </c>
      <c r="D122" s="191" t="s">
        <v>110</v>
      </c>
      <c r="E122" s="213" t="s">
        <v>89</v>
      </c>
      <c r="F122" s="196" t="s">
        <v>83</v>
      </c>
      <c r="G122" s="195" t="s">
        <v>124</v>
      </c>
      <c r="H122" s="195" t="s">
        <v>114</v>
      </c>
      <c r="I122" s="195" t="s">
        <v>181</v>
      </c>
      <c r="J122" s="196" t="s">
        <v>29</v>
      </c>
      <c r="K122" s="196" t="s">
        <v>53</v>
      </c>
      <c r="L122" s="224" t="s">
        <v>182</v>
      </c>
      <c r="M122" s="195" t="s">
        <v>113</v>
      </c>
      <c r="N122" s="195" t="s">
        <v>115</v>
      </c>
      <c r="O122" s="220" t="str">
        <f>"01.2024"</f>
        <v>01.2024</v>
      </c>
      <c r="P122" s="195" t="s">
        <v>58</v>
      </c>
      <c r="Q122" s="195" t="s">
        <v>56</v>
      </c>
      <c r="R122" s="218" t="s">
        <v>30</v>
      </c>
      <c r="S122" s="195" t="s">
        <v>67</v>
      </c>
      <c r="T122" s="195">
        <v>0</v>
      </c>
      <c r="U122" s="195" t="s">
        <v>31</v>
      </c>
      <c r="V122" s="218" t="s">
        <v>70</v>
      </c>
      <c r="W122" s="219"/>
      <c r="X122" s="219"/>
      <c r="Y122" s="219"/>
      <c r="Z122" s="219"/>
    </row>
    <row r="123" spans="1:26" s="13" customFormat="1" ht="300" customHeight="1" x14ac:dyDescent="0.2">
      <c r="A123" s="192"/>
      <c r="B123" s="214"/>
      <c r="C123" s="214"/>
      <c r="D123" s="192"/>
      <c r="E123" s="214"/>
      <c r="F123" s="215"/>
      <c r="G123" s="216"/>
      <c r="H123" s="217"/>
      <c r="I123" s="217"/>
      <c r="J123" s="217"/>
      <c r="K123" s="217"/>
      <c r="L123" s="217"/>
      <c r="M123" s="217"/>
      <c r="N123" s="217"/>
      <c r="O123" s="217"/>
      <c r="P123" s="217"/>
      <c r="Q123" s="217"/>
      <c r="R123" s="217"/>
      <c r="S123" s="217"/>
      <c r="T123" s="217"/>
      <c r="U123" s="217"/>
      <c r="V123" s="217"/>
      <c r="W123" s="217"/>
      <c r="X123" s="217"/>
      <c r="Y123" s="217"/>
      <c r="Z123" s="217"/>
    </row>
    <row r="124" spans="1:26" ht="81.75" customHeight="1" x14ac:dyDescent="0.2">
      <c r="A124" s="44">
        <v>98</v>
      </c>
      <c r="B124" s="53" t="s">
        <v>187</v>
      </c>
      <c r="C124" s="53" t="s">
        <v>188</v>
      </c>
      <c r="D124" s="44" t="s">
        <v>189</v>
      </c>
      <c r="E124" s="53" t="s">
        <v>190</v>
      </c>
      <c r="F124" s="45" t="s">
        <v>129</v>
      </c>
      <c r="G124" s="44" t="s">
        <v>191</v>
      </c>
      <c r="H124" s="44" t="s">
        <v>192</v>
      </c>
      <c r="I124" s="44" t="s">
        <v>193</v>
      </c>
      <c r="J124" s="45" t="s">
        <v>29</v>
      </c>
      <c r="K124" s="45" t="s">
        <v>53</v>
      </c>
      <c r="L124" s="50" t="s">
        <v>194</v>
      </c>
      <c r="M124" s="44" t="s">
        <v>113</v>
      </c>
      <c r="N124" s="44" t="str">
        <f>"12.2022"</f>
        <v>12.2022</v>
      </c>
      <c r="O124" s="44" t="str">
        <f t="shared" ref="O124:O127" si="24">"01.2024"</f>
        <v>01.2024</v>
      </c>
      <c r="P124" s="44" t="s">
        <v>54</v>
      </c>
      <c r="Q124" s="44" t="s">
        <v>67</v>
      </c>
      <c r="R124" s="48" t="s">
        <v>30</v>
      </c>
      <c r="S124" s="44" t="s">
        <v>67</v>
      </c>
      <c r="T124" s="44">
        <v>0</v>
      </c>
      <c r="U124" s="44">
        <v>0</v>
      </c>
      <c r="V124" s="48" t="s">
        <v>70</v>
      </c>
      <c r="W124" s="12"/>
      <c r="X124" s="12"/>
      <c r="Y124" s="12"/>
      <c r="Z124" s="12"/>
    </row>
    <row r="125" spans="1:26" ht="78.75" x14ac:dyDescent="0.2">
      <c r="A125" s="44">
        <v>99</v>
      </c>
      <c r="B125" s="53" t="s">
        <v>195</v>
      </c>
      <c r="C125" s="53" t="s">
        <v>196</v>
      </c>
      <c r="D125" s="44" t="s">
        <v>105</v>
      </c>
      <c r="E125" s="53" t="s">
        <v>197</v>
      </c>
      <c r="F125" s="45" t="s">
        <v>129</v>
      </c>
      <c r="G125" s="44" t="s">
        <v>198</v>
      </c>
      <c r="H125" s="44" t="s">
        <v>199</v>
      </c>
      <c r="I125" s="44" t="s">
        <v>200</v>
      </c>
      <c r="J125" s="45" t="s">
        <v>29</v>
      </c>
      <c r="K125" s="45" t="s">
        <v>53</v>
      </c>
      <c r="L125" s="50" t="s">
        <v>201</v>
      </c>
      <c r="M125" s="44" t="s">
        <v>113</v>
      </c>
      <c r="N125" s="44" t="str">
        <f t="shared" ref="N125:N126" si="25">"12.2022"</f>
        <v>12.2022</v>
      </c>
      <c r="O125" s="44" t="str">
        <f t="shared" si="24"/>
        <v>01.2024</v>
      </c>
      <c r="P125" s="44" t="s">
        <v>54</v>
      </c>
      <c r="Q125" s="44" t="s">
        <v>67</v>
      </c>
      <c r="R125" s="48" t="s">
        <v>30</v>
      </c>
      <c r="S125" s="44" t="s">
        <v>67</v>
      </c>
      <c r="T125" s="44">
        <v>0</v>
      </c>
      <c r="U125" s="44">
        <v>0</v>
      </c>
      <c r="V125" s="48" t="s">
        <v>70</v>
      </c>
      <c r="W125" s="12"/>
      <c r="X125" s="12"/>
      <c r="Y125" s="12"/>
      <c r="Z125" s="12"/>
    </row>
    <row r="126" spans="1:26" ht="78.75" x14ac:dyDescent="0.2">
      <c r="A126" s="44">
        <v>100</v>
      </c>
      <c r="B126" s="23" t="s">
        <v>202</v>
      </c>
      <c r="C126" s="23" t="s">
        <v>90</v>
      </c>
      <c r="D126" s="44" t="s">
        <v>104</v>
      </c>
      <c r="E126" s="53" t="s">
        <v>128</v>
      </c>
      <c r="F126" s="45" t="s">
        <v>129</v>
      </c>
      <c r="G126" s="44"/>
      <c r="H126" s="44"/>
      <c r="I126" s="44" t="s">
        <v>203</v>
      </c>
      <c r="J126" s="45" t="s">
        <v>29</v>
      </c>
      <c r="K126" s="45" t="s">
        <v>53</v>
      </c>
      <c r="L126" s="50" t="s">
        <v>204</v>
      </c>
      <c r="M126" s="44" t="s">
        <v>113</v>
      </c>
      <c r="N126" s="44" t="str">
        <f t="shared" si="25"/>
        <v>12.2022</v>
      </c>
      <c r="O126" s="44" t="str">
        <f t="shared" si="24"/>
        <v>01.2024</v>
      </c>
      <c r="P126" s="44" t="s">
        <v>54</v>
      </c>
      <c r="Q126" s="44" t="s">
        <v>67</v>
      </c>
      <c r="R126" s="48" t="s">
        <v>30</v>
      </c>
      <c r="S126" s="44" t="s">
        <v>67</v>
      </c>
      <c r="T126" s="44">
        <v>0</v>
      </c>
      <c r="U126" s="44">
        <v>0</v>
      </c>
      <c r="V126" s="48" t="s">
        <v>70</v>
      </c>
      <c r="W126" s="12"/>
      <c r="X126" s="12"/>
      <c r="Y126" s="12"/>
      <c r="Z126" s="12"/>
    </row>
    <row r="127" spans="1:26" ht="78.75" x14ac:dyDescent="0.2">
      <c r="A127" s="44">
        <v>101</v>
      </c>
      <c r="B127" s="53" t="s">
        <v>125</v>
      </c>
      <c r="C127" s="53" t="s">
        <v>126</v>
      </c>
      <c r="D127" s="44" t="s">
        <v>104</v>
      </c>
      <c r="E127" s="53" t="s">
        <v>205</v>
      </c>
      <c r="F127" s="45" t="s">
        <v>83</v>
      </c>
      <c r="G127" s="44"/>
      <c r="H127" s="44"/>
      <c r="I127" s="44" t="s">
        <v>203</v>
      </c>
      <c r="J127" s="45" t="s">
        <v>29</v>
      </c>
      <c r="K127" s="45" t="s">
        <v>53</v>
      </c>
      <c r="L127" s="50" t="s">
        <v>206</v>
      </c>
      <c r="M127" s="44" t="s">
        <v>113</v>
      </c>
      <c r="N127" s="44" t="str">
        <f>"12.2022"</f>
        <v>12.2022</v>
      </c>
      <c r="O127" s="44" t="str">
        <f t="shared" si="24"/>
        <v>01.2024</v>
      </c>
      <c r="P127" s="44" t="s">
        <v>116</v>
      </c>
      <c r="Q127" s="44" t="s">
        <v>56</v>
      </c>
      <c r="R127" s="48" t="s">
        <v>30</v>
      </c>
      <c r="S127" s="44" t="s">
        <v>56</v>
      </c>
      <c r="T127" s="44">
        <v>0</v>
      </c>
      <c r="U127" s="44">
        <v>0</v>
      </c>
      <c r="V127" s="48" t="s">
        <v>70</v>
      </c>
      <c r="W127" s="12"/>
      <c r="X127" s="12"/>
      <c r="Y127" s="12"/>
      <c r="Z127" s="12"/>
    </row>
    <row r="128" spans="1:26" ht="78.75" x14ac:dyDescent="0.2">
      <c r="A128" s="44">
        <v>102</v>
      </c>
      <c r="B128" s="53" t="s">
        <v>185</v>
      </c>
      <c r="C128" s="53" t="s">
        <v>143</v>
      </c>
      <c r="D128" s="44" t="s">
        <v>104</v>
      </c>
      <c r="E128" s="53" t="s">
        <v>207</v>
      </c>
      <c r="F128" s="45" t="s">
        <v>83</v>
      </c>
      <c r="G128" s="44"/>
      <c r="H128" s="44"/>
      <c r="I128" s="44" t="s">
        <v>203</v>
      </c>
      <c r="J128" s="45" t="s">
        <v>29</v>
      </c>
      <c r="K128" s="45" t="s">
        <v>53</v>
      </c>
      <c r="L128" s="50" t="s">
        <v>208</v>
      </c>
      <c r="M128" s="44" t="s">
        <v>113</v>
      </c>
      <c r="N128" s="44" t="str">
        <f>"12.2022"</f>
        <v>12.2022</v>
      </c>
      <c r="O128" s="44" t="str">
        <f>"01.2024"</f>
        <v>01.2024</v>
      </c>
      <c r="P128" s="44" t="s">
        <v>116</v>
      </c>
      <c r="Q128" s="44" t="s">
        <v>56</v>
      </c>
      <c r="R128" s="48" t="s">
        <v>30</v>
      </c>
      <c r="S128" s="44" t="s">
        <v>56</v>
      </c>
      <c r="T128" s="44">
        <v>0</v>
      </c>
      <c r="U128" s="44">
        <v>0</v>
      </c>
      <c r="V128" s="48" t="s">
        <v>70</v>
      </c>
      <c r="W128" s="12"/>
      <c r="X128" s="12"/>
      <c r="Y128" s="12"/>
      <c r="Z128" s="12"/>
    </row>
    <row r="129" spans="1:26" ht="67.5" x14ac:dyDescent="0.2">
      <c r="A129" s="44">
        <v>103</v>
      </c>
      <c r="B129" s="53" t="s">
        <v>541</v>
      </c>
      <c r="C129" s="53" t="s">
        <v>542</v>
      </c>
      <c r="D129" s="44" t="s">
        <v>103</v>
      </c>
      <c r="E129" s="53" t="s">
        <v>166</v>
      </c>
      <c r="F129" s="45" t="s">
        <v>83</v>
      </c>
      <c r="G129" s="44">
        <v>168</v>
      </c>
      <c r="H129" s="44" t="s">
        <v>134</v>
      </c>
      <c r="I129" s="44">
        <v>1500</v>
      </c>
      <c r="J129" s="45" t="s">
        <v>29</v>
      </c>
      <c r="K129" s="45" t="s">
        <v>53</v>
      </c>
      <c r="L129" s="50" t="s">
        <v>595</v>
      </c>
      <c r="M129" s="44" t="s">
        <v>113</v>
      </c>
      <c r="N129" s="44" t="str">
        <f>"02.2024"</f>
        <v>02.2024</v>
      </c>
      <c r="O129" s="44" t="str">
        <f>"01.2025"</f>
        <v>01.2025</v>
      </c>
      <c r="P129" s="44" t="s">
        <v>116</v>
      </c>
      <c r="Q129" s="44" t="s">
        <v>56</v>
      </c>
      <c r="R129" s="48" t="s">
        <v>30</v>
      </c>
      <c r="S129" s="44" t="s">
        <v>56</v>
      </c>
      <c r="T129" s="44">
        <v>0</v>
      </c>
      <c r="U129" s="44">
        <v>0</v>
      </c>
      <c r="V129" s="56" t="s">
        <v>70</v>
      </c>
      <c r="W129" s="12"/>
      <c r="X129" s="12"/>
      <c r="Y129" s="12"/>
      <c r="Z129" s="12"/>
    </row>
    <row r="130" spans="1:26" ht="33.75" x14ac:dyDescent="0.2">
      <c r="A130" s="55">
        <v>104</v>
      </c>
      <c r="B130" s="53" t="s">
        <v>544</v>
      </c>
      <c r="C130" s="53" t="s">
        <v>545</v>
      </c>
      <c r="D130" s="55" t="s">
        <v>104</v>
      </c>
      <c r="E130" s="53" t="s">
        <v>547</v>
      </c>
      <c r="F130" s="57" t="s">
        <v>129</v>
      </c>
      <c r="G130" s="55">
        <v>362</v>
      </c>
      <c r="H130" s="55" t="s">
        <v>88</v>
      </c>
      <c r="I130" s="55" t="s">
        <v>546</v>
      </c>
      <c r="J130" s="57" t="s">
        <v>29</v>
      </c>
      <c r="K130" s="57" t="s">
        <v>53</v>
      </c>
      <c r="L130" s="58">
        <v>660612</v>
      </c>
      <c r="M130" s="55" t="s">
        <v>113</v>
      </c>
      <c r="N130" s="55" t="str">
        <f t="shared" ref="N130:N135" si="26">"01.2024"</f>
        <v>01.2024</v>
      </c>
      <c r="O130" s="55" t="str">
        <f>"12.2024"</f>
        <v>12.2024</v>
      </c>
      <c r="P130" s="55" t="s">
        <v>54</v>
      </c>
      <c r="Q130" s="55" t="s">
        <v>67</v>
      </c>
      <c r="R130" s="56" t="s">
        <v>30</v>
      </c>
      <c r="S130" s="55" t="s">
        <v>67</v>
      </c>
      <c r="T130" s="55">
        <v>0</v>
      </c>
      <c r="U130" s="55">
        <v>0</v>
      </c>
      <c r="V130" s="61" t="s">
        <v>70</v>
      </c>
      <c r="W130" s="12"/>
      <c r="X130" s="12"/>
      <c r="Y130" s="12"/>
      <c r="Z130" s="12"/>
    </row>
    <row r="131" spans="1:26" ht="409.5" x14ac:dyDescent="0.2">
      <c r="A131" s="59">
        <v>105</v>
      </c>
      <c r="B131" s="53" t="s">
        <v>549</v>
      </c>
      <c r="C131" s="53" t="s">
        <v>548</v>
      </c>
      <c r="D131" s="59" t="s">
        <v>104</v>
      </c>
      <c r="E131" s="53" t="s">
        <v>150</v>
      </c>
      <c r="F131" s="60" t="s">
        <v>83</v>
      </c>
      <c r="G131" s="59"/>
      <c r="H131" s="59"/>
      <c r="I131" s="59" t="s">
        <v>550</v>
      </c>
      <c r="J131" s="60" t="s">
        <v>29</v>
      </c>
      <c r="K131" s="60" t="s">
        <v>53</v>
      </c>
      <c r="L131" s="62" t="s">
        <v>607</v>
      </c>
      <c r="M131" s="59" t="s">
        <v>113</v>
      </c>
      <c r="N131" s="59" t="str">
        <f t="shared" si="26"/>
        <v>01.2024</v>
      </c>
      <c r="O131" s="59" t="str">
        <f>"01.2025"</f>
        <v>01.2025</v>
      </c>
      <c r="P131" s="59" t="s">
        <v>116</v>
      </c>
      <c r="Q131" s="59" t="s">
        <v>56</v>
      </c>
      <c r="R131" s="61" t="s">
        <v>30</v>
      </c>
      <c r="S131" s="59" t="s">
        <v>56</v>
      </c>
      <c r="T131" s="59">
        <v>0</v>
      </c>
      <c r="U131" s="59">
        <v>0</v>
      </c>
      <c r="V131" s="66" t="s">
        <v>70</v>
      </c>
      <c r="W131" s="12"/>
      <c r="X131" s="12"/>
      <c r="Y131" s="12"/>
      <c r="Z131" s="12"/>
    </row>
    <row r="132" spans="1:26" ht="78.75" x14ac:dyDescent="0.2">
      <c r="A132" s="65">
        <v>106</v>
      </c>
      <c r="B132" s="53" t="s">
        <v>555</v>
      </c>
      <c r="C132" s="53" t="s">
        <v>554</v>
      </c>
      <c r="D132" s="65" t="s">
        <v>104</v>
      </c>
      <c r="E132" s="53" t="s">
        <v>551</v>
      </c>
      <c r="F132" s="63" t="s">
        <v>129</v>
      </c>
      <c r="G132" s="65" t="s">
        <v>556</v>
      </c>
      <c r="H132" s="65" t="s">
        <v>552</v>
      </c>
      <c r="I132" s="65" t="s">
        <v>553</v>
      </c>
      <c r="J132" s="63" t="s">
        <v>29</v>
      </c>
      <c r="K132" s="63" t="s">
        <v>53</v>
      </c>
      <c r="L132" s="64" t="s">
        <v>608</v>
      </c>
      <c r="M132" s="65" t="s">
        <v>113</v>
      </c>
      <c r="N132" s="65" t="str">
        <f t="shared" si="26"/>
        <v>01.2024</v>
      </c>
      <c r="O132" s="65" t="str">
        <f>"01.2025"</f>
        <v>01.2025</v>
      </c>
      <c r="P132" s="65" t="s">
        <v>54</v>
      </c>
      <c r="Q132" s="65" t="s">
        <v>67</v>
      </c>
      <c r="R132" s="66" t="s">
        <v>30</v>
      </c>
      <c r="S132" s="65" t="s">
        <v>67</v>
      </c>
      <c r="T132" s="65" t="s">
        <v>56</v>
      </c>
      <c r="U132" s="65">
        <v>0</v>
      </c>
      <c r="V132" s="69" t="s">
        <v>70</v>
      </c>
      <c r="W132" s="12"/>
      <c r="X132" s="12"/>
      <c r="Y132" s="12"/>
      <c r="Z132" s="12"/>
    </row>
    <row r="133" spans="1:26" ht="67.5" x14ac:dyDescent="0.2">
      <c r="A133" s="67">
        <v>107</v>
      </c>
      <c r="B133" s="53" t="s">
        <v>183</v>
      </c>
      <c r="C133" s="53" t="s">
        <v>145</v>
      </c>
      <c r="D133" s="67" t="s">
        <v>104</v>
      </c>
      <c r="E133" s="53" t="s">
        <v>558</v>
      </c>
      <c r="F133" s="68" t="s">
        <v>129</v>
      </c>
      <c r="G133" s="67">
        <v>113</v>
      </c>
      <c r="H133" s="67" t="s">
        <v>66</v>
      </c>
      <c r="I133" s="67">
        <v>317</v>
      </c>
      <c r="J133" s="68" t="s">
        <v>29</v>
      </c>
      <c r="K133" s="68" t="s">
        <v>53</v>
      </c>
      <c r="L133" s="70" t="s">
        <v>609</v>
      </c>
      <c r="M133" s="67" t="s">
        <v>113</v>
      </c>
      <c r="N133" s="67" t="str">
        <f t="shared" si="26"/>
        <v>01.2024</v>
      </c>
      <c r="O133" s="67" t="str">
        <f>"01.2025"</f>
        <v>01.2025</v>
      </c>
      <c r="P133" s="67" t="s">
        <v>54</v>
      </c>
      <c r="Q133" s="67" t="s">
        <v>67</v>
      </c>
      <c r="R133" s="69" t="s">
        <v>30</v>
      </c>
      <c r="S133" s="67" t="s">
        <v>67</v>
      </c>
      <c r="T133" s="67" t="s">
        <v>56</v>
      </c>
      <c r="U133" s="67">
        <v>0</v>
      </c>
      <c r="V133" s="74" t="s">
        <v>70</v>
      </c>
      <c r="W133" s="12"/>
      <c r="X133" s="12"/>
      <c r="Y133" s="12"/>
      <c r="Z133" s="12"/>
    </row>
    <row r="134" spans="1:26" ht="67.5" x14ac:dyDescent="0.2">
      <c r="A134" s="67">
        <v>108</v>
      </c>
      <c r="B134" s="53" t="s">
        <v>220</v>
      </c>
      <c r="C134" s="53" t="s">
        <v>221</v>
      </c>
      <c r="D134" s="67" t="s">
        <v>104</v>
      </c>
      <c r="E134" s="53" t="s">
        <v>559</v>
      </c>
      <c r="F134" s="68" t="s">
        <v>129</v>
      </c>
      <c r="G134" s="67" t="s">
        <v>222</v>
      </c>
      <c r="H134" s="67" t="s">
        <v>223</v>
      </c>
      <c r="I134" s="67" t="s">
        <v>560</v>
      </c>
      <c r="J134" s="68" t="s">
        <v>29</v>
      </c>
      <c r="K134" s="68" t="s">
        <v>53</v>
      </c>
      <c r="L134" s="70" t="s">
        <v>606</v>
      </c>
      <c r="M134" s="67" t="s">
        <v>113</v>
      </c>
      <c r="N134" s="67" t="str">
        <f t="shared" si="26"/>
        <v>01.2024</v>
      </c>
      <c r="O134" s="67" t="str">
        <f>"01.2025"</f>
        <v>01.2025</v>
      </c>
      <c r="P134" s="67" t="s">
        <v>54</v>
      </c>
      <c r="Q134" s="67" t="s">
        <v>67</v>
      </c>
      <c r="R134" s="69" t="s">
        <v>30</v>
      </c>
      <c r="S134" s="67" t="s">
        <v>67</v>
      </c>
      <c r="T134" s="67" t="s">
        <v>56</v>
      </c>
      <c r="U134" s="67">
        <v>0</v>
      </c>
      <c r="V134" s="74" t="s">
        <v>70</v>
      </c>
      <c r="W134" s="12"/>
      <c r="X134" s="12"/>
      <c r="Y134" s="12"/>
      <c r="Z134" s="12"/>
    </row>
    <row r="135" spans="1:26" ht="67.5" x14ac:dyDescent="0.2">
      <c r="A135" s="67">
        <v>109</v>
      </c>
      <c r="B135" s="53" t="s">
        <v>562</v>
      </c>
      <c r="C135" s="53" t="s">
        <v>563</v>
      </c>
      <c r="D135" s="67" t="s">
        <v>104</v>
      </c>
      <c r="E135" s="53" t="s">
        <v>561</v>
      </c>
      <c r="F135" s="68" t="s">
        <v>129</v>
      </c>
      <c r="G135" s="67" t="s">
        <v>564</v>
      </c>
      <c r="H135" s="67" t="s">
        <v>565</v>
      </c>
      <c r="I135" s="67" t="s">
        <v>566</v>
      </c>
      <c r="J135" s="68" t="s">
        <v>29</v>
      </c>
      <c r="K135" s="68" t="s">
        <v>53</v>
      </c>
      <c r="L135" s="70" t="s">
        <v>605</v>
      </c>
      <c r="M135" s="67" t="s">
        <v>113</v>
      </c>
      <c r="N135" s="67" t="str">
        <f t="shared" si="26"/>
        <v>01.2024</v>
      </c>
      <c r="O135" s="67" t="str">
        <f>"01.2025"</f>
        <v>01.2025</v>
      </c>
      <c r="P135" s="67" t="s">
        <v>54</v>
      </c>
      <c r="Q135" s="67" t="s">
        <v>67</v>
      </c>
      <c r="R135" s="69" t="s">
        <v>30</v>
      </c>
      <c r="S135" s="67" t="s">
        <v>67</v>
      </c>
      <c r="T135" s="67" t="s">
        <v>56</v>
      </c>
      <c r="U135" s="67">
        <v>0</v>
      </c>
      <c r="V135" s="74" t="s">
        <v>70</v>
      </c>
      <c r="W135" s="12"/>
      <c r="X135" s="12"/>
      <c r="Y135" s="12"/>
      <c r="Z135" s="12"/>
    </row>
    <row r="136" spans="1:26" s="13" customFormat="1" ht="146.25" x14ac:dyDescent="0.2">
      <c r="A136" s="73">
        <v>110</v>
      </c>
      <c r="B136" s="11" t="s">
        <v>568</v>
      </c>
      <c r="C136" s="11" t="s">
        <v>567</v>
      </c>
      <c r="D136" s="73" t="s">
        <v>569</v>
      </c>
      <c r="E136" s="73" t="s">
        <v>575</v>
      </c>
      <c r="F136" s="71" t="s">
        <v>83</v>
      </c>
      <c r="G136" s="71" t="s">
        <v>571</v>
      </c>
      <c r="H136" s="73" t="s">
        <v>570</v>
      </c>
      <c r="I136" s="73" t="s">
        <v>572</v>
      </c>
      <c r="J136" s="71" t="s">
        <v>29</v>
      </c>
      <c r="K136" s="71" t="s">
        <v>53</v>
      </c>
      <c r="L136" s="72">
        <v>282308.05</v>
      </c>
      <c r="M136" s="16" t="s">
        <v>113</v>
      </c>
      <c r="N136" s="73" t="str">
        <f t="shared" ref="N136:N141" si="27">"02.2024"</f>
        <v>02.2024</v>
      </c>
      <c r="O136" s="20" t="str">
        <f>"05.2024"</f>
        <v>05.2024</v>
      </c>
      <c r="P136" s="16" t="s">
        <v>161</v>
      </c>
      <c r="Q136" s="73" t="s">
        <v>56</v>
      </c>
      <c r="R136" s="74" t="s">
        <v>30</v>
      </c>
      <c r="S136" s="73" t="s">
        <v>56</v>
      </c>
      <c r="T136" s="73">
        <v>0</v>
      </c>
      <c r="U136" s="74" t="s">
        <v>31</v>
      </c>
      <c r="V136" s="98" t="s">
        <v>70</v>
      </c>
      <c r="W136" s="10"/>
      <c r="X136" s="10"/>
      <c r="Y136" s="10"/>
      <c r="Z136" s="10"/>
    </row>
    <row r="137" spans="1:26" ht="67.5" x14ac:dyDescent="0.2">
      <c r="A137" s="73">
        <v>111</v>
      </c>
      <c r="B137" s="53" t="s">
        <v>574</v>
      </c>
      <c r="C137" s="53" t="s">
        <v>573</v>
      </c>
      <c r="D137" s="73" t="s">
        <v>103</v>
      </c>
      <c r="E137" s="53" t="s">
        <v>576</v>
      </c>
      <c r="F137" s="71" t="s">
        <v>83</v>
      </c>
      <c r="G137" s="73">
        <v>168</v>
      </c>
      <c r="H137" s="73" t="s">
        <v>134</v>
      </c>
      <c r="I137" s="73">
        <v>55</v>
      </c>
      <c r="J137" s="71" t="s">
        <v>29</v>
      </c>
      <c r="K137" s="71" t="s">
        <v>53</v>
      </c>
      <c r="L137" s="72" t="s">
        <v>604</v>
      </c>
      <c r="M137" s="73" t="s">
        <v>113</v>
      </c>
      <c r="N137" s="73" t="str">
        <f t="shared" si="27"/>
        <v>02.2024</v>
      </c>
      <c r="O137" s="73" t="str">
        <f>"01.2025"</f>
        <v>01.2025</v>
      </c>
      <c r="P137" s="73" t="s">
        <v>116</v>
      </c>
      <c r="Q137" s="73" t="s">
        <v>56</v>
      </c>
      <c r="R137" s="74" t="s">
        <v>30</v>
      </c>
      <c r="S137" s="73" t="s">
        <v>56</v>
      </c>
      <c r="T137" s="73">
        <v>0</v>
      </c>
      <c r="U137" s="73">
        <v>0</v>
      </c>
      <c r="V137" s="98" t="s">
        <v>70</v>
      </c>
      <c r="W137" s="12"/>
      <c r="X137" s="12"/>
      <c r="Y137" s="12"/>
      <c r="Z137" s="12"/>
    </row>
    <row r="138" spans="1:26" ht="45" x14ac:dyDescent="0.2">
      <c r="A138" s="73">
        <v>112</v>
      </c>
      <c r="B138" s="53" t="s">
        <v>580</v>
      </c>
      <c r="C138" s="53" t="s">
        <v>579</v>
      </c>
      <c r="D138" s="73" t="s">
        <v>578</v>
      </c>
      <c r="E138" s="53" t="s">
        <v>577</v>
      </c>
      <c r="F138" s="71" t="s">
        <v>83</v>
      </c>
      <c r="G138" s="73" t="s">
        <v>364</v>
      </c>
      <c r="H138" s="73" t="s">
        <v>408</v>
      </c>
      <c r="I138" s="73" t="s">
        <v>581</v>
      </c>
      <c r="J138" s="71" t="s">
        <v>29</v>
      </c>
      <c r="K138" s="71" t="s">
        <v>53</v>
      </c>
      <c r="L138" s="72">
        <v>117081.84</v>
      </c>
      <c r="M138" s="73" t="s">
        <v>113</v>
      </c>
      <c r="N138" s="73" t="str">
        <f t="shared" si="27"/>
        <v>02.2024</v>
      </c>
      <c r="O138" s="73" t="str">
        <f>"04.2024"</f>
        <v>04.2024</v>
      </c>
      <c r="P138" s="73" t="s">
        <v>116</v>
      </c>
      <c r="Q138" s="73" t="s">
        <v>56</v>
      </c>
      <c r="R138" s="74" t="s">
        <v>30</v>
      </c>
      <c r="S138" s="73" t="s">
        <v>56</v>
      </c>
      <c r="T138" s="73">
        <v>0</v>
      </c>
      <c r="U138" s="73">
        <v>0</v>
      </c>
      <c r="V138" s="98" t="s">
        <v>70</v>
      </c>
      <c r="W138" s="12"/>
      <c r="X138" s="12"/>
      <c r="Y138" s="12"/>
      <c r="Z138" s="12"/>
    </row>
    <row r="139" spans="1:26" ht="45" x14ac:dyDescent="0.2">
      <c r="A139" s="83">
        <v>113</v>
      </c>
      <c r="B139" s="53" t="s">
        <v>583</v>
      </c>
      <c r="C139" s="53" t="s">
        <v>584</v>
      </c>
      <c r="D139" s="83" t="s">
        <v>189</v>
      </c>
      <c r="E139" s="53" t="s">
        <v>582</v>
      </c>
      <c r="F139" s="84" t="s">
        <v>83</v>
      </c>
      <c r="G139" s="85" t="s">
        <v>585</v>
      </c>
      <c r="H139" s="83" t="s">
        <v>586</v>
      </c>
      <c r="I139" s="83" t="s">
        <v>587</v>
      </c>
      <c r="J139" s="84" t="s">
        <v>29</v>
      </c>
      <c r="K139" s="84" t="s">
        <v>53</v>
      </c>
      <c r="L139" s="86">
        <v>703821.53</v>
      </c>
      <c r="M139" s="83" t="s">
        <v>113</v>
      </c>
      <c r="N139" s="83" t="str">
        <f t="shared" si="27"/>
        <v>02.2024</v>
      </c>
      <c r="O139" s="83" t="str">
        <f>"12.2024"</f>
        <v>12.2024</v>
      </c>
      <c r="P139" s="83" t="s">
        <v>116</v>
      </c>
      <c r="Q139" s="83" t="s">
        <v>56</v>
      </c>
      <c r="R139" s="85" t="s">
        <v>30</v>
      </c>
      <c r="S139" s="83" t="s">
        <v>56</v>
      </c>
      <c r="T139" s="83">
        <v>0</v>
      </c>
      <c r="U139" s="83">
        <v>0</v>
      </c>
      <c r="V139" s="98" t="s">
        <v>70</v>
      </c>
      <c r="W139" s="12"/>
      <c r="X139" s="12"/>
      <c r="Y139" s="12"/>
      <c r="Z139" s="12"/>
    </row>
    <row r="140" spans="1:26" ht="121.5" customHeight="1" x14ac:dyDescent="0.2">
      <c r="A140" s="89">
        <v>114</v>
      </c>
      <c r="B140" s="53" t="s">
        <v>493</v>
      </c>
      <c r="C140" s="53" t="s">
        <v>590</v>
      </c>
      <c r="D140" s="89" t="s">
        <v>384</v>
      </c>
      <c r="E140" s="53" t="s">
        <v>588</v>
      </c>
      <c r="F140" s="87" t="s">
        <v>83</v>
      </c>
      <c r="G140" s="89" t="s">
        <v>361</v>
      </c>
      <c r="H140" s="89" t="s">
        <v>362</v>
      </c>
      <c r="I140" s="89" t="s">
        <v>589</v>
      </c>
      <c r="J140" s="87" t="s">
        <v>29</v>
      </c>
      <c r="K140" s="87" t="s">
        <v>53</v>
      </c>
      <c r="L140" s="88">
        <v>2110785.36</v>
      </c>
      <c r="M140" s="89" t="s">
        <v>113</v>
      </c>
      <c r="N140" s="89" t="str">
        <f t="shared" si="27"/>
        <v>02.2024</v>
      </c>
      <c r="O140" s="89" t="str">
        <f>"05.2024"</f>
        <v>05.2024</v>
      </c>
      <c r="P140" s="89" t="s">
        <v>116</v>
      </c>
      <c r="Q140" s="89" t="s">
        <v>56</v>
      </c>
      <c r="R140" s="90" t="s">
        <v>30</v>
      </c>
      <c r="S140" s="89" t="s">
        <v>56</v>
      </c>
      <c r="T140" s="89">
        <v>0</v>
      </c>
      <c r="U140" s="89">
        <v>0</v>
      </c>
      <c r="V140" s="98" t="s">
        <v>70</v>
      </c>
      <c r="W140" s="12"/>
      <c r="X140" s="12"/>
      <c r="Y140" s="12"/>
      <c r="Z140" s="12"/>
    </row>
    <row r="141" spans="1:26" ht="33.75" x14ac:dyDescent="0.2">
      <c r="A141" s="96">
        <v>115</v>
      </c>
      <c r="B141" s="53" t="s">
        <v>125</v>
      </c>
      <c r="C141" s="53" t="s">
        <v>126</v>
      </c>
      <c r="D141" s="96" t="s">
        <v>104</v>
      </c>
      <c r="E141" s="53" t="s">
        <v>205</v>
      </c>
      <c r="F141" s="97" t="s">
        <v>129</v>
      </c>
      <c r="G141" s="98" t="s">
        <v>119</v>
      </c>
      <c r="H141" s="96" t="s">
        <v>51</v>
      </c>
      <c r="I141" s="96">
        <v>230000</v>
      </c>
      <c r="J141" s="97" t="s">
        <v>29</v>
      </c>
      <c r="K141" s="97" t="s">
        <v>53</v>
      </c>
      <c r="L141" s="99">
        <v>558900</v>
      </c>
      <c r="M141" s="96" t="s">
        <v>113</v>
      </c>
      <c r="N141" s="96" t="str">
        <f t="shared" si="27"/>
        <v>02.2024</v>
      </c>
      <c r="O141" s="96" t="str">
        <f>"03.2024"</f>
        <v>03.2024</v>
      </c>
      <c r="P141" s="96" t="s">
        <v>54</v>
      </c>
      <c r="Q141" s="96" t="s">
        <v>67</v>
      </c>
      <c r="R141" s="98" t="s">
        <v>30</v>
      </c>
      <c r="S141" s="96" t="s">
        <v>67</v>
      </c>
      <c r="T141" s="96">
        <v>0</v>
      </c>
      <c r="U141" s="96">
        <v>0</v>
      </c>
      <c r="V141" s="106" t="s">
        <v>70</v>
      </c>
      <c r="W141" s="12"/>
      <c r="X141" s="12"/>
      <c r="Y141" s="12"/>
      <c r="Z141" s="12"/>
    </row>
    <row r="142" spans="1:26" ht="33.75" x14ac:dyDescent="0.2">
      <c r="A142" s="102">
        <v>116</v>
      </c>
      <c r="B142" s="53" t="s">
        <v>591</v>
      </c>
      <c r="C142" s="53" t="s">
        <v>592</v>
      </c>
      <c r="D142" s="102" t="s">
        <v>104</v>
      </c>
      <c r="E142" s="53" t="s">
        <v>593</v>
      </c>
      <c r="F142" s="100" t="s">
        <v>129</v>
      </c>
      <c r="G142" s="102">
        <v>245</v>
      </c>
      <c r="H142" s="102" t="s">
        <v>594</v>
      </c>
      <c r="I142" s="102">
        <v>49530</v>
      </c>
      <c r="J142" s="100" t="s">
        <v>29</v>
      </c>
      <c r="K142" s="100" t="s">
        <v>53</v>
      </c>
      <c r="L142" s="101">
        <v>403669.5</v>
      </c>
      <c r="M142" s="102" t="s">
        <v>113</v>
      </c>
      <c r="N142" s="102" t="str">
        <f>"02.2024"</f>
        <v>02.2024</v>
      </c>
      <c r="O142" s="102" t="str">
        <f>"12.2024"</f>
        <v>12.2024</v>
      </c>
      <c r="P142" s="102" t="s">
        <v>54</v>
      </c>
      <c r="Q142" s="102" t="s">
        <v>67</v>
      </c>
      <c r="R142" s="103" t="s">
        <v>30</v>
      </c>
      <c r="S142" s="102" t="s">
        <v>67</v>
      </c>
      <c r="T142" s="102" t="s">
        <v>56</v>
      </c>
      <c r="U142" s="102">
        <v>0</v>
      </c>
      <c r="V142" s="106" t="s">
        <v>70</v>
      </c>
      <c r="W142" s="12"/>
      <c r="X142" s="12"/>
      <c r="Y142" s="12"/>
      <c r="Z142" s="12"/>
    </row>
    <row r="143" spans="1:26" ht="33.75" x14ac:dyDescent="0.2">
      <c r="A143" s="104">
        <v>117</v>
      </c>
      <c r="B143" s="53" t="s">
        <v>596</v>
      </c>
      <c r="C143" s="53" t="s">
        <v>597</v>
      </c>
      <c r="D143" s="104" t="s">
        <v>105</v>
      </c>
      <c r="E143" s="53" t="s">
        <v>598</v>
      </c>
      <c r="F143" s="105" t="s">
        <v>129</v>
      </c>
      <c r="G143" s="104" t="s">
        <v>599</v>
      </c>
      <c r="H143" s="104" t="s">
        <v>600</v>
      </c>
      <c r="I143" s="104" t="s">
        <v>601</v>
      </c>
      <c r="J143" s="105" t="s">
        <v>29</v>
      </c>
      <c r="K143" s="105" t="s">
        <v>53</v>
      </c>
      <c r="L143" s="107">
        <v>134000</v>
      </c>
      <c r="M143" s="104" t="s">
        <v>113</v>
      </c>
      <c r="N143" s="104" t="str">
        <f>"02.2024"</f>
        <v>02.2024</v>
      </c>
      <c r="O143" s="104" t="str">
        <f>"02.2025"</f>
        <v>02.2025</v>
      </c>
      <c r="P143" s="104" t="s">
        <v>54</v>
      </c>
      <c r="Q143" s="104" t="s">
        <v>67</v>
      </c>
      <c r="R143" s="106" t="s">
        <v>30</v>
      </c>
      <c r="S143" s="104" t="s">
        <v>67</v>
      </c>
      <c r="T143" s="104">
        <v>0</v>
      </c>
      <c r="U143" s="104">
        <v>0</v>
      </c>
      <c r="V143" s="111" t="s">
        <v>70</v>
      </c>
      <c r="W143" s="12"/>
      <c r="X143" s="12"/>
      <c r="Y143" s="12"/>
      <c r="Z143" s="12"/>
    </row>
    <row r="144" spans="1:26" ht="47.25" customHeight="1" x14ac:dyDescent="0.2">
      <c r="A144" s="110">
        <v>118</v>
      </c>
      <c r="B144" s="53" t="s">
        <v>489</v>
      </c>
      <c r="C144" s="53" t="s">
        <v>490</v>
      </c>
      <c r="D144" s="110" t="s">
        <v>103</v>
      </c>
      <c r="E144" s="53" t="s">
        <v>491</v>
      </c>
      <c r="F144" s="108" t="s">
        <v>83</v>
      </c>
      <c r="G144" s="110">
        <v>796</v>
      </c>
      <c r="H144" s="110" t="s">
        <v>209</v>
      </c>
      <c r="I144" s="110">
        <v>2</v>
      </c>
      <c r="J144" s="108" t="s">
        <v>29</v>
      </c>
      <c r="K144" s="108" t="s">
        <v>53</v>
      </c>
      <c r="L144" s="109">
        <v>447333.34</v>
      </c>
      <c r="M144" s="110" t="s">
        <v>113</v>
      </c>
      <c r="N144" s="110" t="str">
        <f t="shared" ref="N144" si="28">"02.2024"</f>
        <v>02.2024</v>
      </c>
      <c r="O144" s="110" t="str">
        <f>"07.2024"</f>
        <v>07.2024</v>
      </c>
      <c r="P144" s="110" t="s">
        <v>116</v>
      </c>
      <c r="Q144" s="110" t="s">
        <v>56</v>
      </c>
      <c r="R144" s="111" t="s">
        <v>30</v>
      </c>
      <c r="S144" s="110" t="s">
        <v>56</v>
      </c>
      <c r="T144" s="110">
        <v>0</v>
      </c>
      <c r="U144" s="110">
        <v>0</v>
      </c>
      <c r="V144" s="112" t="s">
        <v>70</v>
      </c>
      <c r="W144" s="12"/>
      <c r="X144" s="12"/>
      <c r="Y144" s="12"/>
      <c r="Z144" s="12"/>
    </row>
    <row r="145" spans="1:26" ht="67.5" x14ac:dyDescent="0.2">
      <c r="A145" s="110">
        <v>119</v>
      </c>
      <c r="B145" s="53" t="s">
        <v>215</v>
      </c>
      <c r="C145" s="53" t="s">
        <v>216</v>
      </c>
      <c r="D145" s="110" t="s">
        <v>104</v>
      </c>
      <c r="E145" s="53" t="s">
        <v>621</v>
      </c>
      <c r="F145" s="108" t="s">
        <v>129</v>
      </c>
      <c r="G145" s="110" t="s">
        <v>217</v>
      </c>
      <c r="H145" s="110" t="s">
        <v>218</v>
      </c>
      <c r="I145" s="110" t="s">
        <v>602</v>
      </c>
      <c r="J145" s="108" t="s">
        <v>29</v>
      </c>
      <c r="K145" s="108" t="s">
        <v>53</v>
      </c>
      <c r="L145" s="109" t="s">
        <v>603</v>
      </c>
      <c r="M145" s="110" t="s">
        <v>113</v>
      </c>
      <c r="N145" s="110" t="str">
        <f t="shared" ref="N145:N164" si="29">"02.2024"</f>
        <v>02.2024</v>
      </c>
      <c r="O145" s="110" t="str">
        <f>"01.2025"</f>
        <v>01.2025</v>
      </c>
      <c r="P145" s="110" t="s">
        <v>54</v>
      </c>
      <c r="Q145" s="110" t="s">
        <v>67</v>
      </c>
      <c r="R145" s="111" t="s">
        <v>30</v>
      </c>
      <c r="S145" s="110" t="s">
        <v>67</v>
      </c>
      <c r="T145" s="110" t="s">
        <v>56</v>
      </c>
      <c r="U145" s="110">
        <v>0</v>
      </c>
      <c r="V145" s="112" t="s">
        <v>70</v>
      </c>
      <c r="W145" s="12"/>
      <c r="X145" s="12"/>
      <c r="Y145" s="12"/>
      <c r="Z145" s="12"/>
    </row>
    <row r="146" spans="1:26" ht="165" customHeight="1" x14ac:dyDescent="0.2">
      <c r="A146" s="110">
        <v>120</v>
      </c>
      <c r="B146" s="53" t="s">
        <v>215</v>
      </c>
      <c r="C146" s="53" t="s">
        <v>216</v>
      </c>
      <c r="D146" s="110" t="s">
        <v>104</v>
      </c>
      <c r="E146" s="53" t="s">
        <v>610</v>
      </c>
      <c r="F146" s="108" t="s">
        <v>129</v>
      </c>
      <c r="G146" s="110" t="s">
        <v>217</v>
      </c>
      <c r="H146" s="110" t="s">
        <v>218</v>
      </c>
      <c r="I146" s="110" t="s">
        <v>611</v>
      </c>
      <c r="J146" s="108" t="s">
        <v>29</v>
      </c>
      <c r="K146" s="108" t="s">
        <v>53</v>
      </c>
      <c r="L146" s="109" t="s">
        <v>612</v>
      </c>
      <c r="M146" s="110" t="s">
        <v>113</v>
      </c>
      <c r="N146" s="110" t="str">
        <f t="shared" si="29"/>
        <v>02.2024</v>
      </c>
      <c r="O146" s="110" t="str">
        <f>"01.2025"</f>
        <v>01.2025</v>
      </c>
      <c r="P146" s="110" t="s">
        <v>54</v>
      </c>
      <c r="Q146" s="110" t="s">
        <v>67</v>
      </c>
      <c r="R146" s="111" t="s">
        <v>30</v>
      </c>
      <c r="S146" s="110" t="s">
        <v>67</v>
      </c>
      <c r="T146" s="110" t="s">
        <v>56</v>
      </c>
      <c r="U146" s="110">
        <v>0</v>
      </c>
      <c r="V146" s="112" t="s">
        <v>70</v>
      </c>
      <c r="W146" s="12"/>
      <c r="X146" s="12"/>
      <c r="Y146" s="12"/>
      <c r="Z146" s="12"/>
    </row>
    <row r="147" spans="1:26" ht="67.5" x14ac:dyDescent="0.2">
      <c r="A147" s="110">
        <v>121</v>
      </c>
      <c r="B147" s="53" t="s">
        <v>613</v>
      </c>
      <c r="C147" s="53" t="s">
        <v>614</v>
      </c>
      <c r="D147" s="110" t="s">
        <v>104</v>
      </c>
      <c r="E147" s="53" t="s">
        <v>615</v>
      </c>
      <c r="F147" s="108" t="s">
        <v>129</v>
      </c>
      <c r="G147" s="110" t="s">
        <v>564</v>
      </c>
      <c r="H147" s="110" t="s">
        <v>565</v>
      </c>
      <c r="I147" s="110" t="s">
        <v>616</v>
      </c>
      <c r="J147" s="108" t="s">
        <v>29</v>
      </c>
      <c r="K147" s="108" t="s">
        <v>53</v>
      </c>
      <c r="L147" s="109">
        <v>120536.69</v>
      </c>
      <c r="M147" s="110" t="s">
        <v>113</v>
      </c>
      <c r="N147" s="110" t="str">
        <f t="shared" si="29"/>
        <v>02.2024</v>
      </c>
      <c r="O147" s="110" t="str">
        <f>"12.2024"</f>
        <v>12.2024</v>
      </c>
      <c r="P147" s="110" t="s">
        <v>54</v>
      </c>
      <c r="Q147" s="110" t="s">
        <v>67</v>
      </c>
      <c r="R147" s="111" t="s">
        <v>30</v>
      </c>
      <c r="S147" s="110" t="s">
        <v>67</v>
      </c>
      <c r="T147" s="110" t="s">
        <v>56</v>
      </c>
      <c r="U147" s="110">
        <v>0</v>
      </c>
      <c r="V147" s="112" t="s">
        <v>70</v>
      </c>
      <c r="W147" s="12"/>
      <c r="X147" s="12"/>
      <c r="Y147" s="12"/>
      <c r="Z147" s="12"/>
    </row>
    <row r="148" spans="1:26" ht="191.25" x14ac:dyDescent="0.2">
      <c r="A148" s="110">
        <v>122</v>
      </c>
      <c r="B148" s="53" t="s">
        <v>215</v>
      </c>
      <c r="C148" s="53" t="s">
        <v>216</v>
      </c>
      <c r="D148" s="110" t="s">
        <v>104</v>
      </c>
      <c r="E148" s="53" t="s">
        <v>617</v>
      </c>
      <c r="F148" s="108" t="s">
        <v>129</v>
      </c>
      <c r="G148" s="110" t="s">
        <v>217</v>
      </c>
      <c r="H148" s="110" t="s">
        <v>218</v>
      </c>
      <c r="I148" s="110" t="s">
        <v>618</v>
      </c>
      <c r="J148" s="108" t="s">
        <v>29</v>
      </c>
      <c r="K148" s="108" t="s">
        <v>53</v>
      </c>
      <c r="L148" s="109">
        <v>1113609.23</v>
      </c>
      <c r="M148" s="110" t="s">
        <v>113</v>
      </c>
      <c r="N148" s="110" t="str">
        <f t="shared" si="29"/>
        <v>02.2024</v>
      </c>
      <c r="O148" s="110" t="str">
        <f>"12.2024"</f>
        <v>12.2024</v>
      </c>
      <c r="P148" s="110" t="s">
        <v>54</v>
      </c>
      <c r="Q148" s="110" t="s">
        <v>67</v>
      </c>
      <c r="R148" s="111" t="s">
        <v>30</v>
      </c>
      <c r="S148" s="110" t="s">
        <v>67</v>
      </c>
      <c r="T148" s="110" t="s">
        <v>56</v>
      </c>
      <c r="U148" s="110">
        <v>0</v>
      </c>
      <c r="V148" s="112" t="s">
        <v>70</v>
      </c>
      <c r="W148" s="12"/>
      <c r="X148" s="12"/>
      <c r="Y148" s="12"/>
      <c r="Z148" s="12"/>
    </row>
    <row r="149" spans="1:26" ht="33.75" x14ac:dyDescent="0.2">
      <c r="A149" s="110">
        <v>123</v>
      </c>
      <c r="B149" s="53" t="s">
        <v>613</v>
      </c>
      <c r="C149" s="53" t="s">
        <v>614</v>
      </c>
      <c r="D149" s="110" t="s">
        <v>104</v>
      </c>
      <c r="E149" s="53" t="s">
        <v>619</v>
      </c>
      <c r="F149" s="108" t="s">
        <v>129</v>
      </c>
      <c r="G149" s="110" t="s">
        <v>564</v>
      </c>
      <c r="H149" s="110" t="s">
        <v>565</v>
      </c>
      <c r="I149" s="110" t="s">
        <v>620</v>
      </c>
      <c r="J149" s="108" t="s">
        <v>29</v>
      </c>
      <c r="K149" s="108" t="s">
        <v>53</v>
      </c>
      <c r="L149" s="109">
        <v>231300.37</v>
      </c>
      <c r="M149" s="110" t="s">
        <v>113</v>
      </c>
      <c r="N149" s="110" t="str">
        <f t="shared" si="29"/>
        <v>02.2024</v>
      </c>
      <c r="O149" s="110" t="str">
        <f>"12.2024"</f>
        <v>12.2024</v>
      </c>
      <c r="P149" s="110" t="s">
        <v>54</v>
      </c>
      <c r="Q149" s="110" t="s">
        <v>67</v>
      </c>
      <c r="R149" s="111" t="s">
        <v>30</v>
      </c>
      <c r="S149" s="110" t="s">
        <v>67</v>
      </c>
      <c r="T149" s="110" t="s">
        <v>56</v>
      </c>
      <c r="U149" s="110">
        <v>0</v>
      </c>
      <c r="V149" s="112" t="s">
        <v>70</v>
      </c>
      <c r="W149" s="12"/>
      <c r="X149" s="12"/>
      <c r="Y149" s="12"/>
      <c r="Z149" s="12"/>
    </row>
    <row r="150" spans="1:26" ht="47.25" customHeight="1" x14ac:dyDescent="0.2">
      <c r="A150" s="115">
        <v>124</v>
      </c>
      <c r="B150" s="53" t="s">
        <v>622</v>
      </c>
      <c r="C150" s="53" t="s">
        <v>623</v>
      </c>
      <c r="D150" s="115" t="s">
        <v>104</v>
      </c>
      <c r="E150" s="53" t="s">
        <v>624</v>
      </c>
      <c r="F150" s="113" t="s">
        <v>83</v>
      </c>
      <c r="G150" s="116" t="s">
        <v>119</v>
      </c>
      <c r="H150" s="115" t="s">
        <v>51</v>
      </c>
      <c r="I150" s="115">
        <v>8674</v>
      </c>
      <c r="J150" s="113" t="s">
        <v>29</v>
      </c>
      <c r="K150" s="113" t="s">
        <v>53</v>
      </c>
      <c r="L150" s="114">
        <v>1901080.58</v>
      </c>
      <c r="M150" s="115" t="s">
        <v>113</v>
      </c>
      <c r="N150" s="115" t="str">
        <f t="shared" si="29"/>
        <v>02.2024</v>
      </c>
      <c r="O150" s="115" t="str">
        <f>"12.2024"</f>
        <v>12.2024</v>
      </c>
      <c r="P150" s="115" t="s">
        <v>116</v>
      </c>
      <c r="Q150" s="115" t="s">
        <v>56</v>
      </c>
      <c r="R150" s="116" t="s">
        <v>30</v>
      </c>
      <c r="S150" s="115" t="s">
        <v>56</v>
      </c>
      <c r="T150" s="115">
        <v>0</v>
      </c>
      <c r="U150" s="115">
        <v>0</v>
      </c>
      <c r="V150" s="130" t="s">
        <v>70</v>
      </c>
      <c r="W150" s="12"/>
      <c r="X150" s="12"/>
      <c r="Y150" s="12"/>
      <c r="Z150" s="12"/>
    </row>
    <row r="151" spans="1:26" ht="165" customHeight="1" x14ac:dyDescent="0.2">
      <c r="A151" s="122">
        <v>125</v>
      </c>
      <c r="B151" s="120" t="s">
        <v>626</v>
      </c>
      <c r="C151" s="120" t="s">
        <v>625</v>
      </c>
      <c r="D151" s="117" t="s">
        <v>104</v>
      </c>
      <c r="E151" s="120" t="s">
        <v>263</v>
      </c>
      <c r="F151" s="119" t="s">
        <v>129</v>
      </c>
      <c r="G151" s="117"/>
      <c r="H151" s="117"/>
      <c r="I151" s="117" t="s">
        <v>627</v>
      </c>
      <c r="J151" s="119" t="s">
        <v>29</v>
      </c>
      <c r="K151" s="119" t="s">
        <v>53</v>
      </c>
      <c r="L151" s="121" t="s">
        <v>628</v>
      </c>
      <c r="M151" s="117" t="s">
        <v>113</v>
      </c>
      <c r="N151" s="117" t="str">
        <f t="shared" si="29"/>
        <v>02.2024</v>
      </c>
      <c r="O151" s="117" t="str">
        <f>"01.2025"</f>
        <v>01.2025</v>
      </c>
      <c r="P151" s="117" t="s">
        <v>54</v>
      </c>
      <c r="Q151" s="117" t="s">
        <v>67</v>
      </c>
      <c r="R151" s="118" t="s">
        <v>30</v>
      </c>
      <c r="S151" s="117" t="s">
        <v>67</v>
      </c>
      <c r="T151" s="117" t="s">
        <v>56</v>
      </c>
      <c r="U151" s="117">
        <v>0</v>
      </c>
      <c r="V151" s="130" t="s">
        <v>70</v>
      </c>
      <c r="W151" s="25"/>
      <c r="X151" s="25"/>
      <c r="Y151" s="25"/>
      <c r="Z151" s="25"/>
    </row>
    <row r="152" spans="1:26" s="131" customFormat="1" ht="95.25" customHeight="1" x14ac:dyDescent="0.2">
      <c r="A152" s="122">
        <v>126</v>
      </c>
      <c r="B152" s="125" t="s">
        <v>629</v>
      </c>
      <c r="C152" s="125" t="s">
        <v>630</v>
      </c>
      <c r="D152" s="125" t="s">
        <v>104</v>
      </c>
      <c r="E152" s="126" t="s">
        <v>634</v>
      </c>
      <c r="F152" s="126" t="s">
        <v>129</v>
      </c>
      <c r="G152" s="125" t="s">
        <v>631</v>
      </c>
      <c r="H152" s="125" t="s">
        <v>594</v>
      </c>
      <c r="I152" s="125" t="s">
        <v>632</v>
      </c>
      <c r="J152" s="123" t="s">
        <v>29</v>
      </c>
      <c r="K152" s="123" t="s">
        <v>53</v>
      </c>
      <c r="L152" s="126" t="s">
        <v>633</v>
      </c>
      <c r="M152" s="122" t="s">
        <v>113</v>
      </c>
      <c r="N152" s="122" t="str">
        <f t="shared" si="29"/>
        <v>02.2024</v>
      </c>
      <c r="O152" s="122" t="str">
        <f>"01.2025"</f>
        <v>01.2025</v>
      </c>
      <c r="P152" s="122" t="s">
        <v>54</v>
      </c>
      <c r="Q152" s="122" t="s">
        <v>67</v>
      </c>
      <c r="R152" s="124" t="s">
        <v>30</v>
      </c>
      <c r="S152" s="122" t="s">
        <v>67</v>
      </c>
      <c r="T152" s="122" t="s">
        <v>56</v>
      </c>
      <c r="U152" s="122">
        <v>0</v>
      </c>
      <c r="V152" s="130" t="s">
        <v>70</v>
      </c>
      <c r="W152" s="125"/>
      <c r="X152" s="125"/>
      <c r="Y152" s="125"/>
      <c r="Z152" s="125"/>
    </row>
    <row r="153" spans="1:26" ht="135" x14ac:dyDescent="0.2">
      <c r="A153" s="129">
        <v>127</v>
      </c>
      <c r="B153" s="53" t="s">
        <v>637</v>
      </c>
      <c r="C153" s="53" t="s">
        <v>636</v>
      </c>
      <c r="D153" s="129" t="s">
        <v>104</v>
      </c>
      <c r="E153" s="53" t="s">
        <v>635</v>
      </c>
      <c r="F153" s="127" t="s">
        <v>129</v>
      </c>
      <c r="G153" s="129" t="s">
        <v>638</v>
      </c>
      <c r="H153" s="129" t="s">
        <v>639</v>
      </c>
      <c r="I153" s="129" t="s">
        <v>640</v>
      </c>
      <c r="J153" s="127" t="s">
        <v>29</v>
      </c>
      <c r="K153" s="127" t="s">
        <v>53</v>
      </c>
      <c r="L153" s="128">
        <v>520264.36</v>
      </c>
      <c r="M153" s="129" t="s">
        <v>113</v>
      </c>
      <c r="N153" s="129" t="str">
        <f t="shared" si="29"/>
        <v>02.2024</v>
      </c>
      <c r="O153" s="129" t="str">
        <f t="shared" ref="O153:O161" si="30">"12.2024"</f>
        <v>12.2024</v>
      </c>
      <c r="P153" s="129" t="s">
        <v>54</v>
      </c>
      <c r="Q153" s="129" t="s">
        <v>67</v>
      </c>
      <c r="R153" s="130" t="s">
        <v>30</v>
      </c>
      <c r="S153" s="129" t="s">
        <v>67</v>
      </c>
      <c r="T153" s="129" t="s">
        <v>56</v>
      </c>
      <c r="U153" s="129">
        <v>0</v>
      </c>
      <c r="V153" s="134" t="s">
        <v>70</v>
      </c>
      <c r="W153" s="12"/>
      <c r="X153" s="12"/>
      <c r="Y153" s="12"/>
      <c r="Z153" s="12"/>
    </row>
    <row r="154" spans="1:26" s="131" customFormat="1" ht="95.25" customHeight="1" x14ac:dyDescent="0.2">
      <c r="A154" s="129">
        <v>128</v>
      </c>
      <c r="B154" s="125" t="s">
        <v>591</v>
      </c>
      <c r="C154" s="125" t="s">
        <v>592</v>
      </c>
      <c r="D154" s="125" t="s">
        <v>104</v>
      </c>
      <c r="E154" s="126" t="s">
        <v>641</v>
      </c>
      <c r="F154" s="126" t="s">
        <v>129</v>
      </c>
      <c r="G154" s="125" t="s">
        <v>631</v>
      </c>
      <c r="H154" s="125" t="s">
        <v>594</v>
      </c>
      <c r="I154" s="125" t="s">
        <v>642</v>
      </c>
      <c r="J154" s="127" t="s">
        <v>29</v>
      </c>
      <c r="K154" s="127" t="s">
        <v>53</v>
      </c>
      <c r="L154" s="136">
        <v>137824.65</v>
      </c>
      <c r="M154" s="129" t="s">
        <v>113</v>
      </c>
      <c r="N154" s="129" t="str">
        <f t="shared" si="29"/>
        <v>02.2024</v>
      </c>
      <c r="O154" s="129" t="str">
        <f t="shared" si="30"/>
        <v>12.2024</v>
      </c>
      <c r="P154" s="129" t="s">
        <v>54</v>
      </c>
      <c r="Q154" s="129" t="s">
        <v>67</v>
      </c>
      <c r="R154" s="130" t="s">
        <v>30</v>
      </c>
      <c r="S154" s="129" t="s">
        <v>67</v>
      </c>
      <c r="T154" s="129" t="s">
        <v>56</v>
      </c>
      <c r="U154" s="129">
        <v>0</v>
      </c>
      <c r="V154" s="134" t="s">
        <v>70</v>
      </c>
      <c r="W154" s="125"/>
      <c r="X154" s="125"/>
      <c r="Y154" s="125"/>
      <c r="Z154" s="125"/>
    </row>
    <row r="155" spans="1:26" s="131" customFormat="1" ht="95.25" customHeight="1" x14ac:dyDescent="0.2">
      <c r="A155" s="129">
        <v>129</v>
      </c>
      <c r="B155" s="125" t="s">
        <v>591</v>
      </c>
      <c r="C155" s="125" t="s">
        <v>592</v>
      </c>
      <c r="D155" s="125" t="s">
        <v>104</v>
      </c>
      <c r="E155" s="126" t="s">
        <v>645</v>
      </c>
      <c r="F155" s="126" t="s">
        <v>129</v>
      </c>
      <c r="G155" s="125" t="s">
        <v>631</v>
      </c>
      <c r="H155" s="125" t="s">
        <v>594</v>
      </c>
      <c r="I155" s="125" t="s">
        <v>643</v>
      </c>
      <c r="J155" s="127" t="s">
        <v>29</v>
      </c>
      <c r="K155" s="127" t="s">
        <v>53</v>
      </c>
      <c r="L155" s="136">
        <v>196031.95</v>
      </c>
      <c r="M155" s="129" t="s">
        <v>113</v>
      </c>
      <c r="N155" s="129" t="str">
        <f t="shared" si="29"/>
        <v>02.2024</v>
      </c>
      <c r="O155" s="129" t="str">
        <f t="shared" si="30"/>
        <v>12.2024</v>
      </c>
      <c r="P155" s="129" t="s">
        <v>54</v>
      </c>
      <c r="Q155" s="129" t="s">
        <v>67</v>
      </c>
      <c r="R155" s="130" t="s">
        <v>30</v>
      </c>
      <c r="S155" s="129" t="s">
        <v>67</v>
      </c>
      <c r="T155" s="129" t="s">
        <v>56</v>
      </c>
      <c r="U155" s="129">
        <v>0</v>
      </c>
      <c r="V155" s="134" t="s">
        <v>70</v>
      </c>
      <c r="W155" s="125"/>
      <c r="X155" s="125"/>
      <c r="Y155" s="125"/>
      <c r="Z155" s="125"/>
    </row>
    <row r="156" spans="1:26" s="131" customFormat="1" ht="95.25" customHeight="1" x14ac:dyDescent="0.2">
      <c r="A156" s="129">
        <v>130</v>
      </c>
      <c r="B156" s="125" t="s">
        <v>591</v>
      </c>
      <c r="C156" s="125" t="s">
        <v>592</v>
      </c>
      <c r="D156" s="125" t="s">
        <v>104</v>
      </c>
      <c r="E156" s="126" t="s">
        <v>646</v>
      </c>
      <c r="F156" s="126" t="s">
        <v>129</v>
      </c>
      <c r="G156" s="125" t="s">
        <v>631</v>
      </c>
      <c r="H156" s="125" t="s">
        <v>594</v>
      </c>
      <c r="I156" s="125" t="s">
        <v>644</v>
      </c>
      <c r="J156" s="127" t="s">
        <v>29</v>
      </c>
      <c r="K156" s="127" t="s">
        <v>53</v>
      </c>
      <c r="L156" s="136">
        <v>122250</v>
      </c>
      <c r="M156" s="129" t="s">
        <v>113</v>
      </c>
      <c r="N156" s="129" t="str">
        <f t="shared" si="29"/>
        <v>02.2024</v>
      </c>
      <c r="O156" s="129" t="str">
        <f t="shared" si="30"/>
        <v>12.2024</v>
      </c>
      <c r="P156" s="129" t="s">
        <v>54</v>
      </c>
      <c r="Q156" s="129" t="s">
        <v>67</v>
      </c>
      <c r="R156" s="130" t="s">
        <v>30</v>
      </c>
      <c r="S156" s="129" t="s">
        <v>67</v>
      </c>
      <c r="T156" s="129" t="s">
        <v>56</v>
      </c>
      <c r="U156" s="129">
        <v>0</v>
      </c>
      <c r="V156" s="134" t="s">
        <v>70</v>
      </c>
      <c r="W156" s="125"/>
      <c r="X156" s="125"/>
      <c r="Y156" s="125"/>
      <c r="Z156" s="125"/>
    </row>
    <row r="157" spans="1:26" s="131" customFormat="1" ht="95.25" customHeight="1" x14ac:dyDescent="0.2">
      <c r="A157" s="129">
        <v>131</v>
      </c>
      <c r="B157" s="125" t="s">
        <v>591</v>
      </c>
      <c r="C157" s="125" t="s">
        <v>592</v>
      </c>
      <c r="D157" s="125" t="s">
        <v>104</v>
      </c>
      <c r="E157" s="126" t="s">
        <v>647</v>
      </c>
      <c r="F157" s="126" t="s">
        <v>129</v>
      </c>
      <c r="G157" s="125" t="s">
        <v>631</v>
      </c>
      <c r="H157" s="125" t="s">
        <v>594</v>
      </c>
      <c r="I157" s="125" t="s">
        <v>648</v>
      </c>
      <c r="J157" s="127" t="s">
        <v>29</v>
      </c>
      <c r="K157" s="127" t="s">
        <v>53</v>
      </c>
      <c r="L157" s="136">
        <v>243147.1</v>
      </c>
      <c r="M157" s="129" t="s">
        <v>113</v>
      </c>
      <c r="N157" s="129" t="str">
        <f t="shared" si="29"/>
        <v>02.2024</v>
      </c>
      <c r="O157" s="129" t="str">
        <f t="shared" si="30"/>
        <v>12.2024</v>
      </c>
      <c r="P157" s="129" t="s">
        <v>54</v>
      </c>
      <c r="Q157" s="129" t="s">
        <v>67</v>
      </c>
      <c r="R157" s="130" t="s">
        <v>30</v>
      </c>
      <c r="S157" s="129" t="s">
        <v>67</v>
      </c>
      <c r="T157" s="129" t="s">
        <v>56</v>
      </c>
      <c r="U157" s="129">
        <v>0</v>
      </c>
      <c r="V157" s="134" t="s">
        <v>70</v>
      </c>
      <c r="W157" s="125"/>
      <c r="X157" s="125"/>
      <c r="Y157" s="125"/>
      <c r="Z157" s="125"/>
    </row>
    <row r="158" spans="1:26" s="131" customFormat="1" ht="95.25" customHeight="1" x14ac:dyDescent="0.2">
      <c r="A158" s="129">
        <v>132</v>
      </c>
      <c r="B158" s="125" t="s">
        <v>591</v>
      </c>
      <c r="C158" s="125" t="s">
        <v>592</v>
      </c>
      <c r="D158" s="125" t="s">
        <v>104</v>
      </c>
      <c r="E158" s="126" t="s">
        <v>649</v>
      </c>
      <c r="F158" s="126" t="s">
        <v>129</v>
      </c>
      <c r="G158" s="125" t="s">
        <v>631</v>
      </c>
      <c r="H158" s="125" t="s">
        <v>594</v>
      </c>
      <c r="I158" s="125" t="s">
        <v>650</v>
      </c>
      <c r="J158" s="127" t="s">
        <v>29</v>
      </c>
      <c r="K158" s="127" t="s">
        <v>53</v>
      </c>
      <c r="L158" s="136">
        <v>131867</v>
      </c>
      <c r="M158" s="129" t="s">
        <v>113</v>
      </c>
      <c r="N158" s="129" t="str">
        <f t="shared" si="29"/>
        <v>02.2024</v>
      </c>
      <c r="O158" s="129" t="str">
        <f t="shared" si="30"/>
        <v>12.2024</v>
      </c>
      <c r="P158" s="129" t="s">
        <v>54</v>
      </c>
      <c r="Q158" s="129" t="s">
        <v>67</v>
      </c>
      <c r="R158" s="130" t="s">
        <v>30</v>
      </c>
      <c r="S158" s="129" t="s">
        <v>67</v>
      </c>
      <c r="T158" s="129" t="s">
        <v>56</v>
      </c>
      <c r="U158" s="129">
        <v>0</v>
      </c>
      <c r="V158" s="134" t="s">
        <v>70</v>
      </c>
      <c r="W158" s="125"/>
      <c r="X158" s="125"/>
      <c r="Y158" s="125"/>
      <c r="Z158" s="125"/>
    </row>
    <row r="159" spans="1:26" s="131" customFormat="1" ht="95.25" customHeight="1" x14ac:dyDescent="0.2">
      <c r="A159" s="129">
        <v>133</v>
      </c>
      <c r="B159" s="125" t="s">
        <v>591</v>
      </c>
      <c r="C159" s="125" t="s">
        <v>592</v>
      </c>
      <c r="D159" s="125" t="s">
        <v>104</v>
      </c>
      <c r="E159" s="126" t="s">
        <v>651</v>
      </c>
      <c r="F159" s="126" t="s">
        <v>129</v>
      </c>
      <c r="G159" s="125" t="s">
        <v>631</v>
      </c>
      <c r="H159" s="125" t="s">
        <v>594</v>
      </c>
      <c r="I159" s="125" t="s">
        <v>652</v>
      </c>
      <c r="J159" s="127" t="s">
        <v>29</v>
      </c>
      <c r="K159" s="127" t="s">
        <v>53</v>
      </c>
      <c r="L159" s="136">
        <v>119055.2</v>
      </c>
      <c r="M159" s="129" t="s">
        <v>113</v>
      </c>
      <c r="N159" s="129" t="str">
        <f t="shared" si="29"/>
        <v>02.2024</v>
      </c>
      <c r="O159" s="129" t="str">
        <f t="shared" si="30"/>
        <v>12.2024</v>
      </c>
      <c r="P159" s="129" t="s">
        <v>54</v>
      </c>
      <c r="Q159" s="129" t="s">
        <v>67</v>
      </c>
      <c r="R159" s="130" t="s">
        <v>30</v>
      </c>
      <c r="S159" s="129" t="s">
        <v>67</v>
      </c>
      <c r="T159" s="129" t="s">
        <v>56</v>
      </c>
      <c r="U159" s="129">
        <v>0</v>
      </c>
      <c r="V159" s="134" t="s">
        <v>70</v>
      </c>
      <c r="W159" s="125"/>
      <c r="X159" s="125"/>
      <c r="Y159" s="125"/>
      <c r="Z159" s="125"/>
    </row>
    <row r="160" spans="1:26" s="131" customFormat="1" ht="95.25" customHeight="1" x14ac:dyDescent="0.2">
      <c r="A160" s="129">
        <v>134</v>
      </c>
      <c r="B160" s="125" t="s">
        <v>591</v>
      </c>
      <c r="C160" s="125" t="s">
        <v>592</v>
      </c>
      <c r="D160" s="125" t="s">
        <v>104</v>
      </c>
      <c r="E160" s="126" t="s">
        <v>653</v>
      </c>
      <c r="F160" s="126" t="s">
        <v>129</v>
      </c>
      <c r="G160" s="125" t="s">
        <v>631</v>
      </c>
      <c r="H160" s="125" t="s">
        <v>594</v>
      </c>
      <c r="I160" s="125" t="s">
        <v>654</v>
      </c>
      <c r="J160" s="127" t="s">
        <v>29</v>
      </c>
      <c r="K160" s="127" t="s">
        <v>53</v>
      </c>
      <c r="L160" s="136">
        <v>205738.6</v>
      </c>
      <c r="M160" s="129" t="s">
        <v>113</v>
      </c>
      <c r="N160" s="129" t="str">
        <f t="shared" si="29"/>
        <v>02.2024</v>
      </c>
      <c r="O160" s="129" t="str">
        <f t="shared" si="30"/>
        <v>12.2024</v>
      </c>
      <c r="P160" s="129" t="s">
        <v>54</v>
      </c>
      <c r="Q160" s="129" t="s">
        <v>67</v>
      </c>
      <c r="R160" s="130" t="s">
        <v>30</v>
      </c>
      <c r="S160" s="129" t="s">
        <v>67</v>
      </c>
      <c r="T160" s="129" t="s">
        <v>56</v>
      </c>
      <c r="U160" s="129">
        <v>0</v>
      </c>
      <c r="V160" s="134" t="s">
        <v>70</v>
      </c>
      <c r="W160" s="125"/>
      <c r="X160" s="125"/>
      <c r="Y160" s="125"/>
      <c r="Z160" s="125"/>
    </row>
    <row r="161" spans="1:26" s="131" customFormat="1" ht="95.25" customHeight="1" x14ac:dyDescent="0.2">
      <c r="A161" s="129">
        <v>135</v>
      </c>
      <c r="B161" s="126" t="s">
        <v>660</v>
      </c>
      <c r="C161" s="126" t="s">
        <v>659</v>
      </c>
      <c r="D161" s="125" t="s">
        <v>104</v>
      </c>
      <c r="E161" s="126" t="s">
        <v>655</v>
      </c>
      <c r="F161" s="126" t="s">
        <v>129</v>
      </c>
      <c r="G161" s="126" t="s">
        <v>658</v>
      </c>
      <c r="H161" s="126" t="s">
        <v>657</v>
      </c>
      <c r="I161" s="126" t="s">
        <v>656</v>
      </c>
      <c r="J161" s="127" t="s">
        <v>29</v>
      </c>
      <c r="K161" s="127" t="s">
        <v>53</v>
      </c>
      <c r="L161" s="136">
        <v>122214.54</v>
      </c>
      <c r="M161" s="129" t="s">
        <v>113</v>
      </c>
      <c r="N161" s="129" t="str">
        <f t="shared" si="29"/>
        <v>02.2024</v>
      </c>
      <c r="O161" s="129" t="str">
        <f t="shared" si="30"/>
        <v>12.2024</v>
      </c>
      <c r="P161" s="129" t="s">
        <v>54</v>
      </c>
      <c r="Q161" s="129" t="s">
        <v>67</v>
      </c>
      <c r="R161" s="130" t="s">
        <v>30</v>
      </c>
      <c r="S161" s="129" t="s">
        <v>67</v>
      </c>
      <c r="T161" s="129" t="s">
        <v>56</v>
      </c>
      <c r="U161" s="129">
        <v>0</v>
      </c>
      <c r="V161" s="134" t="s">
        <v>70</v>
      </c>
      <c r="W161" s="125"/>
      <c r="X161" s="125"/>
      <c r="Y161" s="125"/>
      <c r="Z161" s="125"/>
    </row>
    <row r="162" spans="1:26" ht="47.25" customHeight="1" x14ac:dyDescent="0.2">
      <c r="A162" s="132">
        <v>136</v>
      </c>
      <c r="B162" s="53" t="s">
        <v>661</v>
      </c>
      <c r="C162" s="53" t="s">
        <v>662</v>
      </c>
      <c r="D162" s="132" t="s">
        <v>103</v>
      </c>
      <c r="E162" s="53" t="s">
        <v>663</v>
      </c>
      <c r="F162" s="133" t="s">
        <v>83</v>
      </c>
      <c r="G162" s="132">
        <v>796</v>
      </c>
      <c r="H162" s="132" t="s">
        <v>209</v>
      </c>
      <c r="I162" s="132">
        <v>7</v>
      </c>
      <c r="J162" s="133" t="s">
        <v>29</v>
      </c>
      <c r="K162" s="133" t="s">
        <v>53</v>
      </c>
      <c r="L162" s="135">
        <v>12208933.310000001</v>
      </c>
      <c r="M162" s="132" t="s">
        <v>113</v>
      </c>
      <c r="N162" s="132" t="str">
        <f t="shared" si="29"/>
        <v>02.2024</v>
      </c>
      <c r="O162" s="132" t="str">
        <f>"12.2024"</f>
        <v>12.2024</v>
      </c>
      <c r="P162" s="132" t="s">
        <v>116</v>
      </c>
      <c r="Q162" s="132" t="s">
        <v>56</v>
      </c>
      <c r="R162" s="134" t="s">
        <v>30</v>
      </c>
      <c r="S162" s="132" t="s">
        <v>56</v>
      </c>
      <c r="T162" s="132">
        <v>0</v>
      </c>
      <c r="U162" s="132">
        <v>0</v>
      </c>
      <c r="V162" s="141" t="s">
        <v>70</v>
      </c>
      <c r="W162" s="12"/>
      <c r="X162" s="12"/>
      <c r="Y162" s="12"/>
      <c r="Z162" s="12"/>
    </row>
    <row r="163" spans="1:26" ht="330.75" customHeight="1" x14ac:dyDescent="0.2">
      <c r="A163" s="138">
        <v>137</v>
      </c>
      <c r="B163" s="53" t="s">
        <v>667</v>
      </c>
      <c r="C163" s="53" t="s">
        <v>664</v>
      </c>
      <c r="D163" s="138" t="s">
        <v>106</v>
      </c>
      <c r="E163" s="53" t="s">
        <v>665</v>
      </c>
      <c r="F163" s="137" t="s">
        <v>83</v>
      </c>
      <c r="G163" s="138" t="s">
        <v>175</v>
      </c>
      <c r="H163" s="138" t="s">
        <v>175</v>
      </c>
      <c r="I163" s="138" t="s">
        <v>666</v>
      </c>
      <c r="J163" s="137" t="s">
        <v>29</v>
      </c>
      <c r="K163" s="137" t="s">
        <v>53</v>
      </c>
      <c r="L163" s="140">
        <v>10000000</v>
      </c>
      <c r="M163" s="138" t="s">
        <v>113</v>
      </c>
      <c r="N163" s="138" t="str">
        <f t="shared" si="29"/>
        <v>02.2024</v>
      </c>
      <c r="O163" s="138" t="str">
        <f>"12.2024"</f>
        <v>12.2024</v>
      </c>
      <c r="P163" s="138" t="s">
        <v>97</v>
      </c>
      <c r="Q163" s="138" t="s">
        <v>56</v>
      </c>
      <c r="R163" s="139" t="s">
        <v>30</v>
      </c>
      <c r="S163" s="138" t="s">
        <v>67</v>
      </c>
      <c r="T163" s="138">
        <v>0</v>
      </c>
      <c r="U163" s="138">
        <v>0</v>
      </c>
      <c r="V163" s="142" t="s">
        <v>70</v>
      </c>
      <c r="W163" s="12"/>
      <c r="X163" s="12"/>
      <c r="Y163" s="12"/>
      <c r="Z163" s="12"/>
    </row>
    <row r="164" spans="1:26" ht="67.5" x14ac:dyDescent="0.2">
      <c r="A164" s="145">
        <v>138</v>
      </c>
      <c r="B164" s="53" t="s">
        <v>668</v>
      </c>
      <c r="C164" s="53" t="s">
        <v>669</v>
      </c>
      <c r="D164" s="145" t="s">
        <v>104</v>
      </c>
      <c r="E164" s="126" t="s">
        <v>670</v>
      </c>
      <c r="F164" s="143" t="s">
        <v>129</v>
      </c>
      <c r="G164" s="145" t="s">
        <v>252</v>
      </c>
      <c r="H164" s="145" t="s">
        <v>253</v>
      </c>
      <c r="I164" s="126" t="s">
        <v>671</v>
      </c>
      <c r="J164" s="143" t="s">
        <v>29</v>
      </c>
      <c r="K164" s="143" t="s">
        <v>53</v>
      </c>
      <c r="L164" s="144" t="s">
        <v>672</v>
      </c>
      <c r="M164" s="145" t="s">
        <v>113</v>
      </c>
      <c r="N164" s="145" t="str">
        <f t="shared" si="29"/>
        <v>02.2024</v>
      </c>
      <c r="O164" s="145" t="str">
        <f>"01.2025"</f>
        <v>01.2025</v>
      </c>
      <c r="P164" s="145" t="s">
        <v>54</v>
      </c>
      <c r="Q164" s="125" t="s">
        <v>67</v>
      </c>
      <c r="R164" s="146" t="s">
        <v>30</v>
      </c>
      <c r="S164" s="148" t="s">
        <v>67</v>
      </c>
      <c r="T164" s="125" t="s">
        <v>56</v>
      </c>
      <c r="U164" s="125" t="s">
        <v>31</v>
      </c>
      <c r="V164" s="146" t="s">
        <v>70</v>
      </c>
      <c r="W164" s="147"/>
      <c r="X164" s="147"/>
      <c r="Y164" s="147"/>
      <c r="Z164" s="147"/>
    </row>
    <row r="165" spans="1:26" ht="45" x14ac:dyDescent="0.2">
      <c r="A165" s="151">
        <v>139</v>
      </c>
      <c r="B165" s="53" t="s">
        <v>673</v>
      </c>
      <c r="C165" s="53" t="s">
        <v>674</v>
      </c>
      <c r="D165" s="151" t="s">
        <v>103</v>
      </c>
      <c r="E165" s="126" t="s">
        <v>675</v>
      </c>
      <c r="F165" s="149" t="s">
        <v>83</v>
      </c>
      <c r="G165" s="151">
        <v>796</v>
      </c>
      <c r="H165" s="151" t="s">
        <v>209</v>
      </c>
      <c r="I165" s="126" t="s">
        <v>676</v>
      </c>
      <c r="J165" s="149" t="s">
        <v>29</v>
      </c>
      <c r="K165" s="149" t="s">
        <v>53</v>
      </c>
      <c r="L165" s="150">
        <v>5083480</v>
      </c>
      <c r="M165" s="151" t="s">
        <v>113</v>
      </c>
      <c r="N165" s="151" t="str">
        <f>"03.2024"</f>
        <v>03.2024</v>
      </c>
      <c r="O165" s="151">
        <v>12.202400000000001</v>
      </c>
      <c r="P165" s="151" t="s">
        <v>58</v>
      </c>
      <c r="Q165" s="125" t="s">
        <v>56</v>
      </c>
      <c r="R165" s="152" t="s">
        <v>30</v>
      </c>
      <c r="S165" s="151" t="s">
        <v>56</v>
      </c>
      <c r="T165" s="125" t="s">
        <v>31</v>
      </c>
      <c r="U165" s="125" t="s">
        <v>31</v>
      </c>
      <c r="V165" s="152" t="s">
        <v>70</v>
      </c>
      <c r="W165" s="147"/>
      <c r="X165" s="147"/>
      <c r="Y165" s="147"/>
      <c r="Z165" s="147"/>
    </row>
    <row r="166" spans="1:26" ht="45" x14ac:dyDescent="0.2">
      <c r="A166" s="151">
        <v>140</v>
      </c>
      <c r="B166" s="53" t="s">
        <v>677</v>
      </c>
      <c r="C166" s="53" t="s">
        <v>678</v>
      </c>
      <c r="D166" s="151" t="s">
        <v>103</v>
      </c>
      <c r="E166" s="126" t="s">
        <v>679</v>
      </c>
      <c r="F166" s="149" t="s">
        <v>83</v>
      </c>
      <c r="G166" s="151">
        <v>796</v>
      </c>
      <c r="H166" s="151" t="s">
        <v>209</v>
      </c>
      <c r="I166" s="126" t="s">
        <v>680</v>
      </c>
      <c r="J166" s="149" t="s">
        <v>29</v>
      </c>
      <c r="K166" s="149" t="s">
        <v>53</v>
      </c>
      <c r="L166" s="150">
        <v>1532000</v>
      </c>
      <c r="M166" s="151" t="s">
        <v>113</v>
      </c>
      <c r="N166" s="151" t="str">
        <f t="shared" ref="N166:N168" si="31">"03.2024"</f>
        <v>03.2024</v>
      </c>
      <c r="O166" s="151" t="str">
        <f>"12.2024"</f>
        <v>12.2024</v>
      </c>
      <c r="P166" s="151" t="s">
        <v>58</v>
      </c>
      <c r="Q166" s="125" t="s">
        <v>56</v>
      </c>
      <c r="R166" s="152" t="s">
        <v>30</v>
      </c>
      <c r="S166" s="151" t="s">
        <v>56</v>
      </c>
      <c r="T166" s="125" t="s">
        <v>31</v>
      </c>
      <c r="U166" s="125" t="s">
        <v>31</v>
      </c>
      <c r="V166" s="152" t="s">
        <v>70</v>
      </c>
      <c r="W166" s="147"/>
      <c r="X166" s="147"/>
      <c r="Y166" s="147"/>
      <c r="Z166" s="147"/>
    </row>
    <row r="167" spans="1:26" ht="155.25" customHeight="1" x14ac:dyDescent="0.2">
      <c r="A167" s="151">
        <v>141</v>
      </c>
      <c r="B167" s="53" t="s">
        <v>687</v>
      </c>
      <c r="C167" s="53" t="s">
        <v>681</v>
      </c>
      <c r="D167" s="167" t="s">
        <v>104</v>
      </c>
      <c r="E167" s="126" t="s">
        <v>683</v>
      </c>
      <c r="F167" s="149" t="s">
        <v>83</v>
      </c>
      <c r="G167" s="151">
        <v>876</v>
      </c>
      <c r="H167" s="151" t="s">
        <v>51</v>
      </c>
      <c r="I167" s="126" t="s">
        <v>682</v>
      </c>
      <c r="J167" s="149" t="s">
        <v>29</v>
      </c>
      <c r="K167" s="149" t="s">
        <v>53</v>
      </c>
      <c r="L167" s="150">
        <v>647067.37</v>
      </c>
      <c r="M167" s="151" t="s">
        <v>113</v>
      </c>
      <c r="N167" s="151" t="str">
        <f t="shared" si="31"/>
        <v>03.2024</v>
      </c>
      <c r="O167" s="151" t="str">
        <f>"10.2024"</f>
        <v>10.2024</v>
      </c>
      <c r="P167" s="151" t="s">
        <v>58</v>
      </c>
      <c r="Q167" s="125" t="s">
        <v>56</v>
      </c>
      <c r="R167" s="152" t="s">
        <v>30</v>
      </c>
      <c r="S167" s="151" t="s">
        <v>56</v>
      </c>
      <c r="T167" s="125" t="s">
        <v>31</v>
      </c>
      <c r="U167" s="125" t="s">
        <v>31</v>
      </c>
      <c r="V167" s="152" t="s">
        <v>70</v>
      </c>
      <c r="W167" s="147"/>
      <c r="X167" s="147"/>
      <c r="Y167" s="147"/>
      <c r="Z167" s="147"/>
    </row>
    <row r="168" spans="1:26" ht="409.5" customHeight="1" x14ac:dyDescent="0.2">
      <c r="A168" s="155" t="s">
        <v>684</v>
      </c>
      <c r="B168" s="159" t="s">
        <v>690</v>
      </c>
      <c r="C168" s="160" t="s">
        <v>688</v>
      </c>
      <c r="D168" s="156" t="s">
        <v>103</v>
      </c>
      <c r="E168" s="156" t="s">
        <v>685</v>
      </c>
      <c r="F168" s="161" t="s">
        <v>83</v>
      </c>
      <c r="G168" s="156" t="s">
        <v>273</v>
      </c>
      <c r="H168" s="156" t="s">
        <v>209</v>
      </c>
      <c r="I168" s="162" t="s">
        <v>686</v>
      </c>
      <c r="J168" s="156" t="s">
        <v>29</v>
      </c>
      <c r="K168" s="156" t="s">
        <v>53</v>
      </c>
      <c r="L168" s="156" t="s">
        <v>696</v>
      </c>
      <c r="M168" s="153" t="s">
        <v>113</v>
      </c>
      <c r="N168" s="153" t="str">
        <f t="shared" si="31"/>
        <v>03.2024</v>
      </c>
      <c r="O168" s="167" t="str">
        <f>"07.2024"</f>
        <v>07.2024</v>
      </c>
      <c r="P168" s="153" t="s">
        <v>116</v>
      </c>
      <c r="Q168" s="125" t="s">
        <v>56</v>
      </c>
      <c r="R168" s="154" t="s">
        <v>30</v>
      </c>
      <c r="S168" s="153" t="s">
        <v>56</v>
      </c>
      <c r="T168" s="156" t="s">
        <v>31</v>
      </c>
      <c r="U168" s="156" t="s">
        <v>31</v>
      </c>
      <c r="V168" s="168" t="s">
        <v>70</v>
      </c>
      <c r="W168" s="157"/>
      <c r="X168" s="157"/>
      <c r="Y168" s="157"/>
      <c r="Z168" s="158"/>
    </row>
    <row r="169" spans="1:26" ht="125.25" customHeight="1" x14ac:dyDescent="0.2">
      <c r="A169" s="155" t="s">
        <v>689</v>
      </c>
      <c r="B169" s="163" t="s">
        <v>691</v>
      </c>
      <c r="C169" s="163" t="s">
        <v>695</v>
      </c>
      <c r="D169" s="156" t="s">
        <v>103</v>
      </c>
      <c r="E169" s="156" t="s">
        <v>692</v>
      </c>
      <c r="F169" s="161" t="s">
        <v>83</v>
      </c>
      <c r="G169" s="156" t="s">
        <v>273</v>
      </c>
      <c r="H169" s="156" t="s">
        <v>209</v>
      </c>
      <c r="I169" s="160" t="s">
        <v>693</v>
      </c>
      <c r="J169" s="156" t="s">
        <v>29</v>
      </c>
      <c r="K169" s="156" t="s">
        <v>53</v>
      </c>
      <c r="L169" s="156" t="s">
        <v>694</v>
      </c>
      <c r="M169" s="153" t="s">
        <v>113</v>
      </c>
      <c r="N169" s="153">
        <v>3.2023999999999999</v>
      </c>
      <c r="O169" s="167" t="str">
        <f>"07.2024"</f>
        <v>07.2024</v>
      </c>
      <c r="P169" s="153" t="s">
        <v>97</v>
      </c>
      <c r="Q169" s="125" t="s">
        <v>56</v>
      </c>
      <c r="R169" s="154" t="s">
        <v>30</v>
      </c>
      <c r="S169" s="153" t="s">
        <v>67</v>
      </c>
      <c r="T169" s="156" t="s">
        <v>31</v>
      </c>
      <c r="U169" s="156" t="s">
        <v>31</v>
      </c>
      <c r="V169" s="168" t="s">
        <v>70</v>
      </c>
      <c r="W169" s="157"/>
      <c r="X169" s="157"/>
      <c r="Y169" s="157"/>
      <c r="Z169" s="158"/>
    </row>
    <row r="170" spans="1:26" hidden="1" x14ac:dyDescent="0.2">
      <c r="D170" s="7"/>
      <c r="O170" s="167" t="str">
        <f t="shared" ref="O170" si="32">"07.2024"</f>
        <v>07.2024</v>
      </c>
      <c r="V170" s="168" t="s">
        <v>70</v>
      </c>
    </row>
    <row r="171" spans="1:26" ht="106.5" customHeight="1" x14ac:dyDescent="0.2">
      <c r="A171" s="147" t="s">
        <v>697</v>
      </c>
      <c r="B171" s="159" t="s">
        <v>699</v>
      </c>
      <c r="C171" s="160" t="s">
        <v>700</v>
      </c>
      <c r="D171" s="160" t="s">
        <v>103</v>
      </c>
      <c r="E171" s="160" t="s">
        <v>701</v>
      </c>
      <c r="F171" s="161" t="s">
        <v>83</v>
      </c>
      <c r="G171" s="160" t="s">
        <v>273</v>
      </c>
      <c r="H171" s="160" t="s">
        <v>209</v>
      </c>
      <c r="I171" s="126" t="s">
        <v>702</v>
      </c>
      <c r="J171" s="126" t="s">
        <v>29</v>
      </c>
      <c r="K171" s="126" t="s">
        <v>53</v>
      </c>
      <c r="L171" s="126" t="s">
        <v>703</v>
      </c>
      <c r="M171" s="126" t="s">
        <v>113</v>
      </c>
      <c r="N171" s="126" t="s">
        <v>704</v>
      </c>
      <c r="O171" s="167" t="str">
        <f>"09.2024"</f>
        <v>09.2024</v>
      </c>
      <c r="P171" s="126" t="s">
        <v>116</v>
      </c>
      <c r="Q171" s="126" t="s">
        <v>56</v>
      </c>
      <c r="R171" s="126" t="s">
        <v>30</v>
      </c>
      <c r="S171" s="126" t="s">
        <v>56</v>
      </c>
      <c r="T171" s="126" t="s">
        <v>31</v>
      </c>
      <c r="U171" s="126" t="s">
        <v>31</v>
      </c>
      <c r="V171" s="168" t="s">
        <v>70</v>
      </c>
      <c r="W171" s="166"/>
      <c r="X171" s="166"/>
      <c r="Y171" s="166"/>
      <c r="Z171" s="166"/>
    </row>
    <row r="172" spans="1:26" ht="214.5" customHeight="1" x14ac:dyDescent="0.2">
      <c r="A172" s="147" t="s">
        <v>698</v>
      </c>
      <c r="B172" s="163" t="s">
        <v>705</v>
      </c>
      <c r="C172" s="163" t="s">
        <v>706</v>
      </c>
      <c r="D172" s="156" t="s">
        <v>103</v>
      </c>
      <c r="E172" s="160" t="s">
        <v>707</v>
      </c>
      <c r="F172" s="161" t="s">
        <v>83</v>
      </c>
      <c r="G172" s="156" t="s">
        <v>708</v>
      </c>
      <c r="H172" s="156" t="s">
        <v>709</v>
      </c>
      <c r="I172" s="160" t="s">
        <v>710</v>
      </c>
      <c r="J172" s="156" t="s">
        <v>29</v>
      </c>
      <c r="K172" s="156" t="s">
        <v>53</v>
      </c>
      <c r="L172" s="156" t="s">
        <v>711</v>
      </c>
      <c r="M172" s="164" t="s">
        <v>113</v>
      </c>
      <c r="N172" s="164">
        <v>3.2023999999999999</v>
      </c>
      <c r="O172" s="167" t="str">
        <f>"06.2024"</f>
        <v>06.2024</v>
      </c>
      <c r="P172" s="164" t="s">
        <v>116</v>
      </c>
      <c r="Q172" s="125" t="s">
        <v>56</v>
      </c>
      <c r="R172" s="165" t="s">
        <v>30</v>
      </c>
      <c r="S172" s="164" t="s">
        <v>56</v>
      </c>
      <c r="T172" s="156" t="s">
        <v>31</v>
      </c>
      <c r="U172" s="156" t="s">
        <v>31</v>
      </c>
      <c r="V172" s="156" t="s">
        <v>70</v>
      </c>
      <c r="W172" s="166"/>
      <c r="X172" s="166"/>
      <c r="Y172" s="166"/>
      <c r="Z172" s="166"/>
    </row>
    <row r="173" spans="1:26" ht="77.25" customHeight="1" x14ac:dyDescent="0.2">
      <c r="A173" s="125" t="s">
        <v>712</v>
      </c>
      <c r="B173" s="126" t="s">
        <v>125</v>
      </c>
      <c r="C173" s="160" t="s">
        <v>126</v>
      </c>
      <c r="D173" s="156" t="s">
        <v>104</v>
      </c>
      <c r="E173" s="126" t="s">
        <v>205</v>
      </c>
      <c r="F173" s="169" t="s">
        <v>129</v>
      </c>
      <c r="G173" s="125" t="s">
        <v>119</v>
      </c>
      <c r="H173" s="125" t="s">
        <v>51</v>
      </c>
      <c r="I173" s="126" t="s">
        <v>713</v>
      </c>
      <c r="J173" s="125" t="s">
        <v>29</v>
      </c>
      <c r="K173" s="125" t="s">
        <v>53</v>
      </c>
      <c r="L173" s="125" t="s">
        <v>714</v>
      </c>
      <c r="M173" s="167" t="s">
        <v>113</v>
      </c>
      <c r="N173" s="167" t="str">
        <f>"03.2024"</f>
        <v>03.2024</v>
      </c>
      <c r="O173" s="167" t="str">
        <f>"04.2024"</f>
        <v>04.2024</v>
      </c>
      <c r="P173" s="167" t="s">
        <v>715</v>
      </c>
      <c r="Q173" s="125" t="s">
        <v>56</v>
      </c>
      <c r="R173" s="168" t="s">
        <v>30</v>
      </c>
      <c r="S173" s="167" t="s">
        <v>56</v>
      </c>
      <c r="T173" s="156" t="s">
        <v>31</v>
      </c>
      <c r="U173" s="156" t="s">
        <v>31</v>
      </c>
      <c r="V173" s="156" t="s">
        <v>70</v>
      </c>
      <c r="W173" s="166"/>
      <c r="X173" s="166"/>
      <c r="Y173" s="166"/>
      <c r="Z173" s="166"/>
    </row>
    <row r="174" spans="1:26" ht="139.5" customHeight="1" x14ac:dyDescent="0.2">
      <c r="A174" s="125" t="s">
        <v>716</v>
      </c>
      <c r="B174" s="126" t="s">
        <v>717</v>
      </c>
      <c r="C174" s="126" t="s">
        <v>718</v>
      </c>
      <c r="D174" s="156" t="s">
        <v>104</v>
      </c>
      <c r="E174" s="126" t="s">
        <v>719</v>
      </c>
      <c r="F174" s="169" t="s">
        <v>83</v>
      </c>
      <c r="G174" s="125" t="s">
        <v>119</v>
      </c>
      <c r="H174" s="125" t="s">
        <v>51</v>
      </c>
      <c r="I174" s="126" t="s">
        <v>720</v>
      </c>
      <c r="J174" s="125" t="s">
        <v>29</v>
      </c>
      <c r="K174" s="125" t="s">
        <v>53</v>
      </c>
      <c r="L174" s="125" t="s">
        <v>721</v>
      </c>
      <c r="M174" s="167" t="s">
        <v>113</v>
      </c>
      <c r="N174" s="167">
        <v>3.2023999999999999</v>
      </c>
      <c r="O174" s="167" t="str">
        <f>"12.2024"</f>
        <v>12.2024</v>
      </c>
      <c r="P174" s="167" t="s">
        <v>116</v>
      </c>
      <c r="Q174" s="125" t="s">
        <v>56</v>
      </c>
      <c r="R174" s="168" t="s">
        <v>30</v>
      </c>
      <c r="S174" s="167" t="s">
        <v>56</v>
      </c>
      <c r="T174" s="156" t="s">
        <v>31</v>
      </c>
      <c r="U174" s="156" t="s">
        <v>31</v>
      </c>
      <c r="V174" s="156" t="s">
        <v>70</v>
      </c>
      <c r="W174" s="166"/>
      <c r="X174" s="166"/>
      <c r="Y174" s="166"/>
      <c r="Z174" s="166"/>
    </row>
    <row r="175" spans="1:26" ht="45" x14ac:dyDescent="0.2">
      <c r="A175" s="170">
        <v>148</v>
      </c>
      <c r="B175" s="177" t="s">
        <v>722</v>
      </c>
      <c r="C175" s="177" t="s">
        <v>723</v>
      </c>
      <c r="D175" s="170" t="s">
        <v>103</v>
      </c>
      <c r="E175" s="160" t="s">
        <v>724</v>
      </c>
      <c r="F175" s="176" t="s">
        <v>83</v>
      </c>
      <c r="G175" s="160" t="s">
        <v>175</v>
      </c>
      <c r="H175" s="175" t="s">
        <v>175</v>
      </c>
      <c r="I175" s="170" t="s">
        <v>725</v>
      </c>
      <c r="J175" s="156" t="s">
        <v>29</v>
      </c>
      <c r="K175" s="156" t="s">
        <v>53</v>
      </c>
      <c r="L175" s="178">
        <v>1000000</v>
      </c>
      <c r="M175" s="170" t="s">
        <v>113</v>
      </c>
      <c r="N175" s="170" t="str">
        <f t="shared" ref="N175:N181" si="33">"03.2024"</f>
        <v>03.2024</v>
      </c>
      <c r="O175" s="156" t="s">
        <v>726</v>
      </c>
      <c r="P175" s="170" t="s">
        <v>116</v>
      </c>
      <c r="Q175" s="156" t="s">
        <v>56</v>
      </c>
      <c r="R175" s="175" t="s">
        <v>30</v>
      </c>
      <c r="S175" s="170" t="s">
        <v>56</v>
      </c>
      <c r="T175" s="156" t="s">
        <v>31</v>
      </c>
      <c r="U175" s="156" t="s">
        <v>31</v>
      </c>
      <c r="V175" s="156" t="s">
        <v>463</v>
      </c>
      <c r="W175" s="179"/>
      <c r="X175" s="179"/>
      <c r="Y175" s="179"/>
      <c r="Z175" s="179"/>
    </row>
    <row r="176" spans="1:26" ht="156.75" customHeight="1" x14ac:dyDescent="0.2">
      <c r="A176" s="170">
        <v>149</v>
      </c>
      <c r="B176" s="177" t="s">
        <v>727</v>
      </c>
      <c r="C176" s="177" t="s">
        <v>728</v>
      </c>
      <c r="D176" s="170" t="s">
        <v>103</v>
      </c>
      <c r="E176" s="160" t="s">
        <v>729</v>
      </c>
      <c r="F176" s="176" t="s">
        <v>83</v>
      </c>
      <c r="G176" s="170" t="s">
        <v>730</v>
      </c>
      <c r="H176" s="170" t="s">
        <v>731</v>
      </c>
      <c r="I176" s="160" t="s">
        <v>732</v>
      </c>
      <c r="J176" s="156" t="s">
        <v>29</v>
      </c>
      <c r="K176" s="156" t="s">
        <v>53</v>
      </c>
      <c r="L176" s="178">
        <v>525396.16</v>
      </c>
      <c r="M176" s="170" t="s">
        <v>113</v>
      </c>
      <c r="N176" s="170" t="str">
        <f t="shared" si="33"/>
        <v>03.2024</v>
      </c>
      <c r="O176" s="156" t="s">
        <v>726</v>
      </c>
      <c r="P176" s="170" t="s">
        <v>116</v>
      </c>
      <c r="Q176" s="156" t="s">
        <v>56</v>
      </c>
      <c r="R176" s="175" t="s">
        <v>30</v>
      </c>
      <c r="S176" s="170" t="s">
        <v>56</v>
      </c>
      <c r="T176" s="156" t="s">
        <v>31</v>
      </c>
      <c r="U176" s="156" t="s">
        <v>31</v>
      </c>
      <c r="V176" s="156" t="s">
        <v>463</v>
      </c>
      <c r="W176" s="179"/>
      <c r="X176" s="179"/>
      <c r="Y176" s="179"/>
      <c r="Z176" s="179"/>
    </row>
    <row r="177" spans="1:26" ht="45" x14ac:dyDescent="0.2">
      <c r="A177" s="170">
        <v>150</v>
      </c>
      <c r="B177" s="177" t="s">
        <v>733</v>
      </c>
      <c r="C177" s="177" t="s">
        <v>734</v>
      </c>
      <c r="D177" s="170" t="s">
        <v>103</v>
      </c>
      <c r="E177" s="160" t="s">
        <v>735</v>
      </c>
      <c r="F177" s="176" t="s">
        <v>83</v>
      </c>
      <c r="G177" s="170">
        <v>166</v>
      </c>
      <c r="H177" s="156" t="s">
        <v>709</v>
      </c>
      <c r="I177" s="160" t="s">
        <v>736</v>
      </c>
      <c r="J177" s="156" t="s">
        <v>29</v>
      </c>
      <c r="K177" s="156" t="s">
        <v>53</v>
      </c>
      <c r="L177" s="178">
        <v>1264961.5</v>
      </c>
      <c r="M177" s="170" t="s">
        <v>113</v>
      </c>
      <c r="N177" s="170" t="str">
        <f t="shared" si="33"/>
        <v>03.2024</v>
      </c>
      <c r="O177" s="170">
        <v>12.202400000000001</v>
      </c>
      <c r="P177" s="170" t="s">
        <v>116</v>
      </c>
      <c r="Q177" s="156" t="s">
        <v>56</v>
      </c>
      <c r="R177" s="175" t="s">
        <v>30</v>
      </c>
      <c r="S177" s="170" t="s">
        <v>56</v>
      </c>
      <c r="T177" s="156" t="s">
        <v>31</v>
      </c>
      <c r="U177" s="156" t="s">
        <v>31</v>
      </c>
      <c r="V177" s="156" t="s">
        <v>463</v>
      </c>
      <c r="W177" s="179"/>
      <c r="X177" s="179"/>
      <c r="Y177" s="179"/>
      <c r="Z177" s="179"/>
    </row>
    <row r="178" spans="1:26" ht="45" x14ac:dyDescent="0.2">
      <c r="A178" s="170">
        <v>151</v>
      </c>
      <c r="B178" s="177" t="s">
        <v>737</v>
      </c>
      <c r="C178" s="177" t="s">
        <v>738</v>
      </c>
      <c r="D178" s="170" t="s">
        <v>103</v>
      </c>
      <c r="E178" s="160" t="s">
        <v>739</v>
      </c>
      <c r="F178" s="176" t="s">
        <v>83</v>
      </c>
      <c r="G178" s="160" t="s">
        <v>175</v>
      </c>
      <c r="H178" s="175" t="s">
        <v>175</v>
      </c>
      <c r="I178" s="170" t="s">
        <v>725</v>
      </c>
      <c r="J178" s="156" t="s">
        <v>29</v>
      </c>
      <c r="K178" s="156" t="s">
        <v>53</v>
      </c>
      <c r="L178" s="178">
        <v>1000000</v>
      </c>
      <c r="M178" s="170" t="s">
        <v>113</v>
      </c>
      <c r="N178" s="170" t="str">
        <f t="shared" si="33"/>
        <v>03.2024</v>
      </c>
      <c r="O178" s="170">
        <v>12.202400000000001</v>
      </c>
      <c r="P178" s="170" t="s">
        <v>116</v>
      </c>
      <c r="Q178" s="156" t="s">
        <v>56</v>
      </c>
      <c r="R178" s="175" t="s">
        <v>30</v>
      </c>
      <c r="S178" s="170" t="s">
        <v>56</v>
      </c>
      <c r="T178" s="156" t="s">
        <v>31</v>
      </c>
      <c r="U178" s="156" t="s">
        <v>31</v>
      </c>
      <c r="V178" s="156" t="s">
        <v>463</v>
      </c>
      <c r="W178" s="179"/>
      <c r="X178" s="179"/>
      <c r="Y178" s="179"/>
      <c r="Z178" s="179"/>
    </row>
    <row r="179" spans="1:26" ht="90.75" customHeight="1" x14ac:dyDescent="0.2">
      <c r="A179" s="170">
        <v>152</v>
      </c>
      <c r="B179" s="177" t="s">
        <v>740</v>
      </c>
      <c r="C179" s="177" t="s">
        <v>741</v>
      </c>
      <c r="D179" s="170" t="s">
        <v>103</v>
      </c>
      <c r="E179" s="160" t="s">
        <v>742</v>
      </c>
      <c r="F179" s="176" t="s">
        <v>83</v>
      </c>
      <c r="G179" s="170" t="s">
        <v>743</v>
      </c>
      <c r="H179" s="170" t="s">
        <v>175</v>
      </c>
      <c r="I179" s="170" t="s">
        <v>744</v>
      </c>
      <c r="J179" s="156" t="s">
        <v>29</v>
      </c>
      <c r="K179" s="156" t="s">
        <v>53</v>
      </c>
      <c r="L179" s="178">
        <v>2000000</v>
      </c>
      <c r="M179" s="170" t="s">
        <v>113</v>
      </c>
      <c r="N179" s="170" t="str">
        <f t="shared" si="33"/>
        <v>03.2024</v>
      </c>
      <c r="O179" s="170">
        <v>12.202400000000001</v>
      </c>
      <c r="P179" s="170" t="s">
        <v>116</v>
      </c>
      <c r="Q179" s="156" t="s">
        <v>56</v>
      </c>
      <c r="R179" s="175" t="s">
        <v>30</v>
      </c>
      <c r="S179" s="170" t="s">
        <v>56</v>
      </c>
      <c r="T179" s="156" t="s">
        <v>31</v>
      </c>
      <c r="U179" s="156" t="s">
        <v>31</v>
      </c>
      <c r="V179" s="156" t="s">
        <v>463</v>
      </c>
      <c r="W179" s="179"/>
      <c r="X179" s="179"/>
      <c r="Y179" s="179"/>
      <c r="Z179" s="179"/>
    </row>
    <row r="180" spans="1:26" ht="126" customHeight="1" x14ac:dyDescent="0.2">
      <c r="A180" s="173">
        <v>153</v>
      </c>
      <c r="B180" s="53" t="s">
        <v>752</v>
      </c>
      <c r="C180" s="53" t="s">
        <v>753</v>
      </c>
      <c r="D180" s="173" t="s">
        <v>103</v>
      </c>
      <c r="E180" s="126" t="s">
        <v>745</v>
      </c>
      <c r="F180" s="171" t="s">
        <v>83</v>
      </c>
      <c r="G180" s="173" t="s">
        <v>746</v>
      </c>
      <c r="H180" s="173" t="s">
        <v>747</v>
      </c>
      <c r="I180" s="126" t="s">
        <v>748</v>
      </c>
      <c r="J180" s="125" t="s">
        <v>29</v>
      </c>
      <c r="K180" s="125" t="s">
        <v>53</v>
      </c>
      <c r="L180" s="172">
        <v>1879914</v>
      </c>
      <c r="M180" s="173" t="s">
        <v>113</v>
      </c>
      <c r="N180" s="173" t="str">
        <f t="shared" si="33"/>
        <v>03.2024</v>
      </c>
      <c r="O180" s="173">
        <v>12.202400000000001</v>
      </c>
      <c r="P180" s="173" t="s">
        <v>116</v>
      </c>
      <c r="Q180" s="125" t="s">
        <v>56</v>
      </c>
      <c r="R180" s="174" t="s">
        <v>30</v>
      </c>
      <c r="S180" s="173" t="s">
        <v>56</v>
      </c>
      <c r="T180" s="125" t="s">
        <v>31</v>
      </c>
      <c r="U180" s="125" t="s">
        <v>31</v>
      </c>
      <c r="V180" s="125" t="s">
        <v>463</v>
      </c>
      <c r="W180" s="147"/>
      <c r="X180" s="147"/>
      <c r="Y180" s="147"/>
      <c r="Z180" s="147"/>
    </row>
    <row r="181" spans="1:26" ht="67.5" x14ac:dyDescent="0.2">
      <c r="A181" s="173">
        <v>154</v>
      </c>
      <c r="B181" s="53" t="s">
        <v>629</v>
      </c>
      <c r="C181" s="53" t="s">
        <v>630</v>
      </c>
      <c r="D181" s="125" t="s">
        <v>104</v>
      </c>
      <c r="E181" s="126" t="s">
        <v>749</v>
      </c>
      <c r="F181" s="126" t="s">
        <v>129</v>
      </c>
      <c r="G181" s="173">
        <v>245</v>
      </c>
      <c r="H181" s="125" t="s">
        <v>594</v>
      </c>
      <c r="I181" s="126" t="s">
        <v>750</v>
      </c>
      <c r="J181" s="125" t="s">
        <v>29</v>
      </c>
      <c r="K181" s="125" t="s">
        <v>53</v>
      </c>
      <c r="L181" s="126" t="s">
        <v>751</v>
      </c>
      <c r="M181" s="173" t="s">
        <v>113</v>
      </c>
      <c r="N181" s="173" t="str">
        <f t="shared" si="33"/>
        <v>03.2024</v>
      </c>
      <c r="O181" s="173" t="str">
        <f>"01.2025"</f>
        <v>01.2025</v>
      </c>
      <c r="P181" s="173" t="s">
        <v>54</v>
      </c>
      <c r="Q181" s="173" t="s">
        <v>67</v>
      </c>
      <c r="R181" s="174" t="s">
        <v>30</v>
      </c>
      <c r="S181" s="173" t="s">
        <v>67</v>
      </c>
      <c r="T181" s="173" t="s">
        <v>56</v>
      </c>
      <c r="U181" s="125" t="s">
        <v>31</v>
      </c>
      <c r="V181" s="125" t="s">
        <v>463</v>
      </c>
      <c r="W181" s="180"/>
      <c r="X181" s="180"/>
      <c r="Y181" s="180"/>
      <c r="Z181" s="180"/>
    </row>
  </sheetData>
  <sheetProtection selectLockedCells="1" selectUnlockedCells="1"/>
  <autoFilter ref="A21:Z129"/>
  <mergeCells count="141">
    <mergeCell ref="V1:Z2"/>
    <mergeCell ref="A3:Z3"/>
    <mergeCell ref="A4:Z4"/>
    <mergeCell ref="X13:X20"/>
    <mergeCell ref="Y13:Y20"/>
    <mergeCell ref="V13:V20"/>
    <mergeCell ref="Z13:Z20"/>
    <mergeCell ref="A13:A20"/>
    <mergeCell ref="A5:E5"/>
    <mergeCell ref="F5:Z5"/>
    <mergeCell ref="W13:W20"/>
    <mergeCell ref="U15:U20"/>
    <mergeCell ref="A6:E6"/>
    <mergeCell ref="A7:E7"/>
    <mergeCell ref="B13:B20"/>
    <mergeCell ref="R15:R20"/>
    <mergeCell ref="F6:Z6"/>
    <mergeCell ref="F7:Z7"/>
    <mergeCell ref="F8:Z8"/>
    <mergeCell ref="E13:O14"/>
    <mergeCell ref="P13:P20"/>
    <mergeCell ref="A8:E8"/>
    <mergeCell ref="F9:Z9"/>
    <mergeCell ref="F10:Z10"/>
    <mergeCell ref="T64:T65"/>
    <mergeCell ref="Y122:Y123"/>
    <mergeCell ref="Z122:Z123"/>
    <mergeCell ref="J17:J20"/>
    <mergeCell ref="A11:E11"/>
    <mergeCell ref="C13:C20"/>
    <mergeCell ref="N15:O16"/>
    <mergeCell ref="F11:Z11"/>
    <mergeCell ref="Q13:Q20"/>
    <mergeCell ref="R13:U14"/>
    <mergeCell ref="G15:H16"/>
    <mergeCell ref="I15:I20"/>
    <mergeCell ref="O17:O20"/>
    <mergeCell ref="J15:K16"/>
    <mergeCell ref="L15:L20"/>
    <mergeCell ref="K17:K20"/>
    <mergeCell ref="G17:G20"/>
    <mergeCell ref="N17:N20"/>
    <mergeCell ref="J122:J123"/>
    <mergeCell ref="K122:K123"/>
    <mergeCell ref="L122:L123"/>
    <mergeCell ref="S15:S20"/>
    <mergeCell ref="T15:T20"/>
    <mergeCell ref="E15:E20"/>
    <mergeCell ref="H122:H123"/>
    <mergeCell ref="I122:I123"/>
    <mergeCell ref="S122:S123"/>
    <mergeCell ref="T122:T123"/>
    <mergeCell ref="M122:M123"/>
    <mergeCell ref="N122:N123"/>
    <mergeCell ref="O122:O123"/>
    <mergeCell ref="P122:P123"/>
    <mergeCell ref="Q122:Q123"/>
    <mergeCell ref="R122:R123"/>
    <mergeCell ref="U64:U65"/>
    <mergeCell ref="V64:V65"/>
    <mergeCell ref="W64:W65"/>
    <mergeCell ref="X64:X65"/>
    <mergeCell ref="Y64:Y65"/>
    <mergeCell ref="Z64:Z65"/>
    <mergeCell ref="A122:A123"/>
    <mergeCell ref="E122:E123"/>
    <mergeCell ref="C122:C123"/>
    <mergeCell ref="D122:D123"/>
    <mergeCell ref="B122:B123"/>
    <mergeCell ref="F122:F123"/>
    <mergeCell ref="G122:G123"/>
    <mergeCell ref="A64:A65"/>
    <mergeCell ref="D64:D65"/>
    <mergeCell ref="E64:E65"/>
    <mergeCell ref="F64:F65"/>
    <mergeCell ref="A82:A83"/>
    <mergeCell ref="E82:E83"/>
    <mergeCell ref="F82:F83"/>
    <mergeCell ref="U122:U123"/>
    <mergeCell ref="V122:V123"/>
    <mergeCell ref="W122:W123"/>
    <mergeCell ref="X122:X123"/>
    <mergeCell ref="D82:D83"/>
    <mergeCell ref="G82:G83"/>
    <mergeCell ref="H82:H83"/>
    <mergeCell ref="P82:P83"/>
    <mergeCell ref="Q82:Q83"/>
    <mergeCell ref="A9:E9"/>
    <mergeCell ref="A10:E10"/>
    <mergeCell ref="M15:M20"/>
    <mergeCell ref="D13:D20"/>
    <mergeCell ref="H17:H20"/>
    <mergeCell ref="L64:L65"/>
    <mergeCell ref="M64:M65"/>
    <mergeCell ref="N64:N65"/>
    <mergeCell ref="O64:O65"/>
    <mergeCell ref="P64:P65"/>
    <mergeCell ref="Q64:Q65"/>
    <mergeCell ref="J82:J83"/>
    <mergeCell ref="K82:K83"/>
    <mergeCell ref="N82:N83"/>
    <mergeCell ref="O82:O83"/>
    <mergeCell ref="F15:F20"/>
    <mergeCell ref="A84:A85"/>
    <mergeCell ref="D84:D85"/>
    <mergeCell ref="E84:E85"/>
    <mergeCell ref="F84:F85"/>
    <mergeCell ref="G84:G85"/>
    <mergeCell ref="H84:H85"/>
    <mergeCell ref="J84:J85"/>
    <mergeCell ref="K84:K85"/>
    <mergeCell ref="L84:L85"/>
    <mergeCell ref="R82:R83"/>
    <mergeCell ref="S82:S83"/>
    <mergeCell ref="J64:J65"/>
    <mergeCell ref="K64:K65"/>
    <mergeCell ref="M84:M85"/>
    <mergeCell ref="N84:N85"/>
    <mergeCell ref="O84:O85"/>
    <mergeCell ref="P84:P85"/>
    <mergeCell ref="Q84:Q85"/>
    <mergeCell ref="R84:R85"/>
    <mergeCell ref="S84:S85"/>
    <mergeCell ref="L82:L83"/>
    <mergeCell ref="M82:M83"/>
    <mergeCell ref="R64:R65"/>
    <mergeCell ref="S64:S65"/>
    <mergeCell ref="U84:U85"/>
    <mergeCell ref="V84:V85"/>
    <mergeCell ref="W84:W85"/>
    <mergeCell ref="X84:X85"/>
    <mergeCell ref="Y84:Y85"/>
    <mergeCell ref="Z84:Z85"/>
    <mergeCell ref="T82:T83"/>
    <mergeCell ref="U82:U83"/>
    <mergeCell ref="V82:V83"/>
    <mergeCell ref="W82:W83"/>
    <mergeCell ref="X82:X83"/>
    <mergeCell ref="Y82:Y83"/>
    <mergeCell ref="Z82:Z83"/>
    <mergeCell ref="T84:T85"/>
  </mergeCells>
  <hyperlinks>
    <hyperlink ref="F8" r:id="rId1"/>
  </hyperlinks>
  <pageMargins left="0.25" right="0.25" top="0.75" bottom="0.75" header="0.3" footer="0.3"/>
  <pageSetup paperSize="9" scale="39" fitToHeight="0" orientation="landscape" useFirstPageNumber="1" r:id="rId2"/>
  <headerFooter alignWithMargins="0">
    <oddFooter>&amp;C&amp;"Times New Roman,Regular"&amp;12Page &amp;P</oddFooter>
  </headerFooter>
  <rowBreaks count="3" manualBreakCount="3">
    <brk id="143" max="25" man="1"/>
    <brk id="155" max="25" man="1"/>
    <brk id="166" max="25" man="1"/>
  </rowBreaks>
  <ignoredErrors>
    <ignoredError sqref="A169"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План закупок</vt:lpstr>
      <vt:lpstr>'План закупок'!Область_печати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m.butorin</dc:creator>
  <cp:lastModifiedBy>Богатырёва Анастасия Андреевна</cp:lastModifiedBy>
  <cp:lastPrinted>2024-03-12T12:56:11Z</cp:lastPrinted>
  <dcterms:created xsi:type="dcterms:W3CDTF">2018-05-08T14:29:34Z</dcterms:created>
  <dcterms:modified xsi:type="dcterms:W3CDTF">2024-03-13T11:35:22Z</dcterms:modified>
</cp:coreProperties>
</file>